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45" windowHeight="11055" activeTab="1"/>
  </bookViews>
  <sheets>
    <sheet name="Прил 1" sheetId="13" r:id="rId1"/>
    <sheet name="Прил 2" sheetId="4" r:id="rId2"/>
  </sheets>
  <calcPr calcId="145621"/>
</workbook>
</file>

<file path=xl/calcChain.xml><?xml version="1.0" encoding="utf-8"?>
<calcChain xmlns="http://schemas.openxmlformats.org/spreadsheetml/2006/main">
  <c r="F62" i="4" l="1"/>
  <c r="G62" i="4"/>
  <c r="H62" i="4"/>
  <c r="I62" i="4" s="1"/>
  <c r="F63" i="4"/>
  <c r="G63" i="4"/>
  <c r="H63" i="4"/>
  <c r="F64" i="4"/>
  <c r="F17" i="4" s="1"/>
  <c r="G64" i="4"/>
  <c r="H64" i="4"/>
  <c r="I64" i="4" s="1"/>
  <c r="F65" i="4"/>
  <c r="G65" i="4"/>
  <c r="G60" i="4" s="1"/>
  <c r="H65" i="4"/>
  <c r="E65" i="4"/>
  <c r="E64" i="4"/>
  <c r="E63" i="4"/>
  <c r="E62" i="4"/>
  <c r="D10" i="4"/>
  <c r="F13" i="4"/>
  <c r="F10" i="4" s="1"/>
  <c r="G13" i="4"/>
  <c r="G10" i="4" s="1"/>
  <c r="H13" i="4"/>
  <c r="E14" i="4"/>
  <c r="F14" i="4"/>
  <c r="G14" i="4"/>
  <c r="H14" i="4"/>
  <c r="F15" i="4"/>
  <c r="G15" i="4"/>
  <c r="H15" i="4"/>
  <c r="E16" i="4"/>
  <c r="F16" i="4"/>
  <c r="G16" i="4"/>
  <c r="H16" i="4"/>
  <c r="E17" i="4"/>
  <c r="G17" i="4"/>
  <c r="D17" i="4"/>
  <c r="D16" i="4"/>
  <c r="D15" i="4"/>
  <c r="D13" i="4"/>
  <c r="I12" i="4"/>
  <c r="I63" i="4"/>
  <c r="H60" i="4"/>
  <c r="F60" i="4"/>
  <c r="E60" i="4"/>
  <c r="D60" i="4"/>
  <c r="J12" i="13"/>
  <c r="K12" i="13"/>
  <c r="L12" i="13"/>
  <c r="I13" i="13"/>
  <c r="J13" i="13"/>
  <c r="K13" i="13"/>
  <c r="L13" i="13"/>
  <c r="J14" i="13"/>
  <c r="K14" i="13"/>
  <c r="L14" i="13"/>
  <c r="I15" i="13"/>
  <c r="J15" i="13"/>
  <c r="K15" i="13"/>
  <c r="L15" i="13"/>
  <c r="I16" i="13"/>
  <c r="J16" i="13"/>
  <c r="K16" i="13"/>
  <c r="L16" i="13"/>
  <c r="H14" i="13"/>
  <c r="H12" i="13"/>
  <c r="H16" i="13"/>
  <c r="H15" i="13"/>
  <c r="K275" i="13"/>
  <c r="L275" i="13"/>
  <c r="J275" i="13"/>
  <c r="M15" i="13"/>
  <c r="M16" i="13"/>
  <c r="K10" i="13"/>
  <c r="L10" i="13"/>
  <c r="J10" i="13"/>
  <c r="H10" i="13"/>
  <c r="I275" i="13"/>
  <c r="M279" i="13"/>
  <c r="M278" i="13"/>
  <c r="M280" i="13"/>
  <c r="M277" i="13"/>
  <c r="H275" i="13"/>
  <c r="M225" i="13"/>
  <c r="M224" i="13"/>
  <c r="L222" i="13"/>
  <c r="K222" i="13"/>
  <c r="J222" i="13"/>
  <c r="I222" i="13"/>
  <c r="H222" i="13"/>
  <c r="H10" i="4" l="1"/>
  <c r="I16" i="4"/>
  <c r="H17" i="4"/>
  <c r="I17" i="4" s="1"/>
  <c r="I65" i="4"/>
  <c r="I60" i="4"/>
  <c r="M222" i="13"/>
  <c r="M275" i="13"/>
  <c r="I170" i="13"/>
  <c r="J170" i="13"/>
  <c r="K170" i="13"/>
  <c r="L170" i="13"/>
  <c r="H105" i="13" l="1"/>
  <c r="H104" i="13"/>
  <c r="E57" i="4"/>
  <c r="F57" i="4"/>
  <c r="G57" i="4"/>
  <c r="H57" i="4"/>
  <c r="D57" i="4"/>
  <c r="D37" i="4"/>
  <c r="D35" i="4"/>
  <c r="M274" i="13"/>
  <c r="M273" i="13"/>
  <c r="L271" i="13"/>
  <c r="L270" i="13" s="1"/>
  <c r="K271" i="13"/>
  <c r="J271" i="13"/>
  <c r="I271" i="13"/>
  <c r="H271" i="13"/>
  <c r="H270" i="13" s="1"/>
  <c r="K270" i="13"/>
  <c r="J270" i="13"/>
  <c r="I270" i="13"/>
  <c r="M269" i="13"/>
  <c r="M268" i="13"/>
  <c r="L266" i="13"/>
  <c r="K266" i="13"/>
  <c r="J266" i="13"/>
  <c r="I266" i="13"/>
  <c r="H266" i="13"/>
  <c r="M264" i="13"/>
  <c r="L262" i="13"/>
  <c r="K262" i="13"/>
  <c r="J262" i="13"/>
  <c r="I262" i="13"/>
  <c r="H262" i="13"/>
  <c r="M260" i="13"/>
  <c r="L258" i="13"/>
  <c r="K258" i="13"/>
  <c r="J258" i="13"/>
  <c r="I258" i="13"/>
  <c r="H258" i="13"/>
  <c r="M256" i="13"/>
  <c r="L254" i="13"/>
  <c r="K254" i="13"/>
  <c r="J254" i="13"/>
  <c r="I254" i="13"/>
  <c r="H254" i="13"/>
  <c r="M252" i="13"/>
  <c r="L250" i="13"/>
  <c r="K250" i="13"/>
  <c r="J250" i="13"/>
  <c r="I250" i="13"/>
  <c r="H250" i="13"/>
  <c r="M248" i="13"/>
  <c r="L246" i="13"/>
  <c r="K246" i="13"/>
  <c r="J246" i="13"/>
  <c r="I246" i="13"/>
  <c r="H246" i="13"/>
  <c r="M244" i="13"/>
  <c r="L242" i="13"/>
  <c r="K242" i="13"/>
  <c r="J242" i="13"/>
  <c r="I242" i="13"/>
  <c r="H242" i="13"/>
  <c r="M240" i="13"/>
  <c r="L238" i="13"/>
  <c r="K238" i="13"/>
  <c r="J238" i="13"/>
  <c r="I238" i="13"/>
  <c r="H238" i="13"/>
  <c r="M236" i="13"/>
  <c r="L234" i="13"/>
  <c r="K234" i="13"/>
  <c r="J234" i="13"/>
  <c r="I234" i="13"/>
  <c r="H234" i="13"/>
  <c r="L232" i="13"/>
  <c r="L230" i="13" s="1"/>
  <c r="K232" i="13"/>
  <c r="K230" i="13" s="1"/>
  <c r="J232" i="13"/>
  <c r="J228" i="13" s="1"/>
  <c r="I232" i="13"/>
  <c r="I230" i="13" s="1"/>
  <c r="H232" i="13"/>
  <c r="H230" i="13" s="1"/>
  <c r="J230" i="13"/>
  <c r="L229" i="13"/>
  <c r="H49" i="4" s="1"/>
  <c r="K229" i="13"/>
  <c r="G49" i="4" s="1"/>
  <c r="J229" i="13"/>
  <c r="F49" i="4" s="1"/>
  <c r="I229" i="13"/>
  <c r="E49" i="4" s="1"/>
  <c r="H229" i="13"/>
  <c r="L228" i="13"/>
  <c r="H51" i="4" s="1"/>
  <c r="M221" i="13"/>
  <c r="M220" i="13"/>
  <c r="L218" i="13"/>
  <c r="K218" i="13"/>
  <c r="J218" i="13"/>
  <c r="I218" i="13"/>
  <c r="H218" i="13"/>
  <c r="M216" i="13"/>
  <c r="K214" i="13"/>
  <c r="J214" i="13"/>
  <c r="I214" i="13"/>
  <c r="H214" i="13"/>
  <c r="M212" i="13"/>
  <c r="L210" i="13"/>
  <c r="K210" i="13"/>
  <c r="J210" i="13"/>
  <c r="I210" i="13"/>
  <c r="H210" i="13"/>
  <c r="M208" i="13"/>
  <c r="K206" i="13"/>
  <c r="J206" i="13"/>
  <c r="I206" i="13"/>
  <c r="H206" i="13"/>
  <c r="M204" i="13"/>
  <c r="K202" i="13"/>
  <c r="J202" i="13"/>
  <c r="I202" i="13"/>
  <c r="H202" i="13"/>
  <c r="M200" i="13"/>
  <c r="K198" i="13"/>
  <c r="J198" i="13"/>
  <c r="I198" i="13"/>
  <c r="H198" i="13"/>
  <c r="M196" i="13"/>
  <c r="L194" i="13"/>
  <c r="K194" i="13"/>
  <c r="J194" i="13"/>
  <c r="I194" i="13"/>
  <c r="H194" i="13"/>
  <c r="M192" i="13"/>
  <c r="L190" i="13"/>
  <c r="K190" i="13"/>
  <c r="J190" i="13"/>
  <c r="I190" i="13"/>
  <c r="H190" i="13"/>
  <c r="M188" i="13"/>
  <c r="L186" i="13"/>
  <c r="K186" i="13"/>
  <c r="J186" i="13"/>
  <c r="I186" i="13"/>
  <c r="H186" i="13"/>
  <c r="L185" i="13"/>
  <c r="K185" i="13"/>
  <c r="K182" i="13" s="1"/>
  <c r="J185" i="13"/>
  <c r="I185" i="13"/>
  <c r="H185" i="13"/>
  <c r="L184" i="13"/>
  <c r="K184" i="13"/>
  <c r="J184" i="13"/>
  <c r="I184" i="13"/>
  <c r="H184" i="13"/>
  <c r="M180" i="13"/>
  <c r="L178" i="13"/>
  <c r="K178" i="13"/>
  <c r="J178" i="13"/>
  <c r="I178" i="13"/>
  <c r="H178" i="13"/>
  <c r="M176" i="13"/>
  <c r="L174" i="13"/>
  <c r="K174" i="13"/>
  <c r="J174" i="13"/>
  <c r="I174" i="13"/>
  <c r="H174" i="13"/>
  <c r="M172" i="13"/>
  <c r="H170" i="13"/>
  <c r="M170" i="13" s="1"/>
  <c r="L168" i="13"/>
  <c r="L166" i="13" s="1"/>
  <c r="K168" i="13"/>
  <c r="K166" i="13" s="1"/>
  <c r="J168" i="13"/>
  <c r="J166" i="13" s="1"/>
  <c r="I168" i="13"/>
  <c r="I166" i="13" s="1"/>
  <c r="H168" i="13"/>
  <c r="M165" i="13"/>
  <c r="M164" i="13"/>
  <c r="L162" i="13"/>
  <c r="K162" i="13"/>
  <c r="J162" i="13"/>
  <c r="I162" i="13"/>
  <c r="H162" i="13"/>
  <c r="M160" i="13"/>
  <c r="L158" i="13"/>
  <c r="K158" i="13"/>
  <c r="J158" i="13"/>
  <c r="I158" i="13"/>
  <c r="H158" i="13"/>
  <c r="M156" i="13"/>
  <c r="L154" i="13"/>
  <c r="K154" i="13"/>
  <c r="J154" i="13"/>
  <c r="I154" i="13"/>
  <c r="H154" i="13"/>
  <c r="M152" i="13"/>
  <c r="L150" i="13"/>
  <c r="K150" i="13"/>
  <c r="J150" i="13"/>
  <c r="I150" i="13"/>
  <c r="H150" i="13"/>
  <c r="M148" i="13"/>
  <c r="L146" i="13"/>
  <c r="K146" i="13"/>
  <c r="J146" i="13"/>
  <c r="I146" i="13"/>
  <c r="H146" i="13"/>
  <c r="M146" i="13" s="1"/>
  <c r="L145" i="13"/>
  <c r="K145" i="13"/>
  <c r="J145" i="13"/>
  <c r="I145" i="13"/>
  <c r="H145" i="13"/>
  <c r="L144" i="13"/>
  <c r="K144" i="13"/>
  <c r="J144" i="13"/>
  <c r="I144" i="13"/>
  <c r="H144" i="13"/>
  <c r="M140" i="13"/>
  <c r="L138" i="13"/>
  <c r="K138" i="13"/>
  <c r="J138" i="13"/>
  <c r="I138" i="13"/>
  <c r="H138" i="13"/>
  <c r="M136" i="13"/>
  <c r="L134" i="13"/>
  <c r="K134" i="13"/>
  <c r="J134" i="13"/>
  <c r="I134" i="13"/>
  <c r="H134" i="13"/>
  <c r="L132" i="13"/>
  <c r="L130" i="13" s="1"/>
  <c r="K132" i="13"/>
  <c r="K130" i="13" s="1"/>
  <c r="J132" i="13"/>
  <c r="J130" i="13" s="1"/>
  <c r="I132" i="13"/>
  <c r="H132" i="13"/>
  <c r="I130" i="13"/>
  <c r="M129" i="13"/>
  <c r="M128" i="13"/>
  <c r="L126" i="13"/>
  <c r="K126" i="13"/>
  <c r="J126" i="13"/>
  <c r="I126" i="13"/>
  <c r="H126" i="13"/>
  <c r="M120" i="13"/>
  <c r="L118" i="13"/>
  <c r="K118" i="13"/>
  <c r="J118" i="13"/>
  <c r="I118" i="13"/>
  <c r="H118" i="13"/>
  <c r="M117" i="13"/>
  <c r="M116" i="13"/>
  <c r="L114" i="13"/>
  <c r="K114" i="13"/>
  <c r="J114" i="13"/>
  <c r="I114" i="13"/>
  <c r="H114" i="13"/>
  <c r="M113" i="13"/>
  <c r="M112" i="13"/>
  <c r="L110" i="13"/>
  <c r="K110" i="13"/>
  <c r="J110" i="13"/>
  <c r="I110" i="13"/>
  <c r="H110" i="13"/>
  <c r="M108" i="13"/>
  <c r="L106" i="13"/>
  <c r="K106" i="13"/>
  <c r="J106" i="13"/>
  <c r="I106" i="13"/>
  <c r="H106" i="13"/>
  <c r="L105" i="13"/>
  <c r="H35" i="4" s="1"/>
  <c r="K105" i="13"/>
  <c r="J105" i="13"/>
  <c r="F35" i="4" s="1"/>
  <c r="I105" i="13"/>
  <c r="E35" i="4" s="1"/>
  <c r="L104" i="13"/>
  <c r="L102" i="13" s="1"/>
  <c r="K104" i="13"/>
  <c r="G37" i="4" s="1"/>
  <c r="J104" i="13"/>
  <c r="F37" i="4" s="1"/>
  <c r="I104" i="13"/>
  <c r="H102" i="13"/>
  <c r="M101" i="13"/>
  <c r="M100" i="13"/>
  <c r="L98" i="13"/>
  <c r="K98" i="13"/>
  <c r="J98" i="13"/>
  <c r="I98" i="13"/>
  <c r="H98" i="13"/>
  <c r="M97" i="13"/>
  <c r="M96" i="13"/>
  <c r="L94" i="13"/>
  <c r="K94" i="13"/>
  <c r="J94" i="13"/>
  <c r="I94" i="13"/>
  <c r="H94" i="13"/>
  <c r="M93" i="13"/>
  <c r="M92" i="13"/>
  <c r="L90" i="13"/>
  <c r="K90" i="13"/>
  <c r="J90" i="13"/>
  <c r="I90" i="13"/>
  <c r="H90" i="13"/>
  <c r="M89" i="13"/>
  <c r="M88" i="13"/>
  <c r="L86" i="13"/>
  <c r="K86" i="13"/>
  <c r="J86" i="13"/>
  <c r="I86" i="13"/>
  <c r="H86" i="13"/>
  <c r="M84" i="13"/>
  <c r="L82" i="13"/>
  <c r="K82" i="13"/>
  <c r="J82" i="13"/>
  <c r="I82" i="13"/>
  <c r="H82" i="13"/>
  <c r="M80" i="13"/>
  <c r="L78" i="13"/>
  <c r="K78" i="13"/>
  <c r="J78" i="13"/>
  <c r="I78" i="13"/>
  <c r="H78" i="13"/>
  <c r="M76" i="13"/>
  <c r="L74" i="13"/>
  <c r="K74" i="13"/>
  <c r="J74" i="13"/>
  <c r="I74" i="13"/>
  <c r="H74" i="13"/>
  <c r="M72" i="13"/>
  <c r="L70" i="13"/>
  <c r="K70" i="13"/>
  <c r="J70" i="13"/>
  <c r="I70" i="13"/>
  <c r="H70" i="13"/>
  <c r="M68" i="13"/>
  <c r="L66" i="13"/>
  <c r="K66" i="13"/>
  <c r="J66" i="13"/>
  <c r="I66" i="13"/>
  <c r="H66" i="13"/>
  <c r="M64" i="13"/>
  <c r="L62" i="13"/>
  <c r="K62" i="13"/>
  <c r="J62" i="13"/>
  <c r="I62" i="13"/>
  <c r="H62" i="13"/>
  <c r="M60" i="13"/>
  <c r="L58" i="13"/>
  <c r="K58" i="13"/>
  <c r="J58" i="13"/>
  <c r="I58" i="13"/>
  <c r="H58" i="13"/>
  <c r="M56" i="13"/>
  <c r="L54" i="13"/>
  <c r="K54" i="13"/>
  <c r="J54" i="13"/>
  <c r="I54" i="13"/>
  <c r="H54" i="13"/>
  <c r="M52" i="13"/>
  <c r="L50" i="13"/>
  <c r="K50" i="13"/>
  <c r="J50" i="13"/>
  <c r="I50" i="13"/>
  <c r="H50" i="13"/>
  <c r="L49" i="13"/>
  <c r="L37" i="13" s="1"/>
  <c r="H28" i="4" s="1"/>
  <c r="K49" i="13"/>
  <c r="J49" i="13"/>
  <c r="J37" i="13" s="1"/>
  <c r="F28" i="4" s="1"/>
  <c r="I49" i="13"/>
  <c r="I37" i="13" s="1"/>
  <c r="H49" i="13"/>
  <c r="L48" i="13"/>
  <c r="K48" i="13"/>
  <c r="J48" i="13"/>
  <c r="I48" i="13"/>
  <c r="H48" i="13"/>
  <c r="M44" i="13"/>
  <c r="L42" i="13"/>
  <c r="K42" i="13"/>
  <c r="J42" i="13"/>
  <c r="I42" i="13"/>
  <c r="H42" i="13"/>
  <c r="L40" i="13"/>
  <c r="L38" i="13" s="1"/>
  <c r="K40" i="13"/>
  <c r="K38" i="13" s="1"/>
  <c r="J40" i="13"/>
  <c r="J38" i="13" s="1"/>
  <c r="I40" i="13"/>
  <c r="I38" i="13" s="1"/>
  <c r="H40" i="13"/>
  <c r="H37" i="13"/>
  <c r="D28" i="4" s="1"/>
  <c r="L36" i="13"/>
  <c r="H29" i="4" s="1"/>
  <c r="K36" i="13"/>
  <c r="G29" i="4" s="1"/>
  <c r="J36" i="13"/>
  <c r="I36" i="13"/>
  <c r="H36" i="13"/>
  <c r="M31" i="13"/>
  <c r="L29" i="13"/>
  <c r="K29" i="13"/>
  <c r="J29" i="13"/>
  <c r="I29" i="13"/>
  <c r="H29" i="13"/>
  <c r="M27" i="13"/>
  <c r="L25" i="13"/>
  <c r="K25" i="13"/>
  <c r="J25" i="13"/>
  <c r="I25" i="13"/>
  <c r="H25" i="13"/>
  <c r="L23" i="13"/>
  <c r="L21" i="13" s="1"/>
  <c r="K23" i="13"/>
  <c r="K19" i="13" s="1"/>
  <c r="J23" i="13"/>
  <c r="J21" i="13" s="1"/>
  <c r="I23" i="13"/>
  <c r="I21" i="13" s="1"/>
  <c r="H23" i="13"/>
  <c r="H21" i="13" s="1"/>
  <c r="K21" i="13"/>
  <c r="L19" i="13"/>
  <c r="I19" i="13"/>
  <c r="I17" i="13" s="1"/>
  <c r="H19" i="13"/>
  <c r="E28" i="4" l="1"/>
  <c r="E13" i="4" s="1"/>
  <c r="I14" i="13"/>
  <c r="M36" i="13"/>
  <c r="J46" i="13"/>
  <c r="M254" i="13"/>
  <c r="M270" i="13"/>
  <c r="H23" i="4"/>
  <c r="L17" i="13"/>
  <c r="G23" i="4"/>
  <c r="K17" i="13"/>
  <c r="H46" i="13"/>
  <c r="L46" i="13"/>
  <c r="K46" i="13"/>
  <c r="M54" i="13"/>
  <c r="M62" i="13"/>
  <c r="M78" i="13"/>
  <c r="J102" i="13"/>
  <c r="M114" i="13"/>
  <c r="D23" i="4"/>
  <c r="H17" i="13"/>
  <c r="M17" i="13" s="1"/>
  <c r="K102" i="13"/>
  <c r="H13" i="13"/>
  <c r="M190" i="13"/>
  <c r="M202" i="13"/>
  <c r="M214" i="13"/>
  <c r="L226" i="13"/>
  <c r="J19" i="13"/>
  <c r="J17" i="13" s="1"/>
  <c r="M21" i="13"/>
  <c r="K37" i="13"/>
  <c r="G28" i="4" s="1"/>
  <c r="M74" i="13"/>
  <c r="M94" i="13"/>
  <c r="K125" i="13"/>
  <c r="G42" i="4" s="1"/>
  <c r="M158" i="13"/>
  <c r="M234" i="13"/>
  <c r="M242" i="13"/>
  <c r="M258" i="13"/>
  <c r="K35" i="13"/>
  <c r="K33" i="13" s="1"/>
  <c r="K228" i="13"/>
  <c r="K226" i="13" s="1"/>
  <c r="M29" i="13"/>
  <c r="L35" i="13"/>
  <c r="M50" i="13"/>
  <c r="M66" i="13"/>
  <c r="M82" i="13"/>
  <c r="I102" i="13"/>
  <c r="M102" i="13" s="1"/>
  <c r="M105" i="13"/>
  <c r="M110" i="13"/>
  <c r="M126" i="13"/>
  <c r="I124" i="13"/>
  <c r="I12" i="13" s="1"/>
  <c r="H125" i="13"/>
  <c r="L125" i="13"/>
  <c r="H42" i="4" s="1"/>
  <c r="M150" i="13"/>
  <c r="M178" i="13"/>
  <c r="M194" i="13"/>
  <c r="M206" i="13"/>
  <c r="M218" i="13"/>
  <c r="M232" i="13"/>
  <c r="M246" i="13"/>
  <c r="M262" i="13"/>
  <c r="D29" i="4"/>
  <c r="M86" i="13"/>
  <c r="M132" i="13"/>
  <c r="M162" i="13"/>
  <c r="M186" i="13"/>
  <c r="M250" i="13"/>
  <c r="M266" i="13"/>
  <c r="F23" i="4"/>
  <c r="H37" i="4"/>
  <c r="G35" i="4"/>
  <c r="M25" i="13"/>
  <c r="J35" i="13"/>
  <c r="F30" i="4" s="1"/>
  <c r="M98" i="13"/>
  <c r="M118" i="13"/>
  <c r="M134" i="13"/>
  <c r="K142" i="13"/>
  <c r="M168" i="13"/>
  <c r="H182" i="13"/>
  <c r="L182" i="13"/>
  <c r="M198" i="13"/>
  <c r="E23" i="4"/>
  <c r="F29" i="4"/>
  <c r="L124" i="13"/>
  <c r="L122" i="13" s="1"/>
  <c r="E29" i="4"/>
  <c r="M229" i="13"/>
  <c r="J182" i="13"/>
  <c r="J226" i="13"/>
  <c r="F51" i="4"/>
  <c r="J142" i="13"/>
  <c r="J124" i="13"/>
  <c r="F44" i="4" s="1"/>
  <c r="D49" i="4"/>
  <c r="K124" i="13"/>
  <c r="J125" i="13"/>
  <c r="F42" i="4" s="1"/>
  <c r="I125" i="13"/>
  <c r="E42" i="4" s="1"/>
  <c r="G51" i="4"/>
  <c r="H142" i="13"/>
  <c r="L142" i="13"/>
  <c r="M184" i="13"/>
  <c r="I142" i="13"/>
  <c r="M145" i="13"/>
  <c r="I182" i="13"/>
  <c r="M90" i="13"/>
  <c r="I57" i="4"/>
  <c r="I228" i="13"/>
  <c r="M238" i="13"/>
  <c r="M154" i="13"/>
  <c r="E37" i="4"/>
  <c r="M106" i="13"/>
  <c r="M70" i="13"/>
  <c r="M58" i="13"/>
  <c r="M40" i="13"/>
  <c r="I35" i="13"/>
  <c r="E30" i="4" s="1"/>
  <c r="M138" i="13"/>
  <c r="H228" i="13"/>
  <c r="M210" i="13"/>
  <c r="H124" i="13"/>
  <c r="H122" i="13" s="1"/>
  <c r="M174" i="13"/>
  <c r="H166" i="13"/>
  <c r="M166" i="13" s="1"/>
  <c r="H130" i="13"/>
  <c r="M130" i="13" s="1"/>
  <c r="H35" i="13"/>
  <c r="D30" i="4" s="1"/>
  <c r="M42" i="13"/>
  <c r="M37" i="13"/>
  <c r="M230" i="13"/>
  <c r="H38" i="13"/>
  <c r="M38" i="13" s="1"/>
  <c r="I46" i="13"/>
  <c r="M46" i="13" s="1"/>
  <c r="M19" i="13"/>
  <c r="M23" i="13"/>
  <c r="M185" i="13" s="1"/>
  <c r="M271" i="13"/>
  <c r="M48" i="13"/>
  <c r="M104" i="13"/>
  <c r="M144" i="13"/>
  <c r="I10" i="13" l="1"/>
  <c r="E44" i="4"/>
  <c r="E15" i="4" s="1"/>
  <c r="E10" i="4" s="1"/>
  <c r="D42" i="4"/>
  <c r="G30" i="4"/>
  <c r="H33" i="13"/>
  <c r="M14" i="13"/>
  <c r="M13" i="13"/>
  <c r="M142" i="13"/>
  <c r="I122" i="13"/>
  <c r="M125" i="13"/>
  <c r="J33" i="13"/>
  <c r="M182" i="13"/>
  <c r="H44" i="4"/>
  <c r="L33" i="13"/>
  <c r="H30" i="4"/>
  <c r="K122" i="13"/>
  <c r="G44" i="4"/>
  <c r="E51" i="4"/>
  <c r="I226" i="13"/>
  <c r="I33" i="13"/>
  <c r="M35" i="13"/>
  <c r="M33" i="13" s="1"/>
  <c r="M228" i="13"/>
  <c r="H226" i="13"/>
  <c r="D51" i="4"/>
  <c r="M124" i="13"/>
  <c r="D44" i="4"/>
  <c r="J122" i="13"/>
  <c r="M122" i="13" s="1"/>
  <c r="M226" i="13" l="1"/>
  <c r="M10" i="13"/>
  <c r="M12" i="13"/>
  <c r="I35" i="4"/>
  <c r="D14" i="4" l="1"/>
  <c r="I29" i="4" l="1"/>
  <c r="I14" i="4" s="1"/>
  <c r="I49" i="4"/>
  <c r="H46" i="4"/>
  <c r="F18" i="4"/>
  <c r="G25" i="4"/>
  <c r="G18" i="4"/>
  <c r="E25" i="4"/>
  <c r="H25" i="4"/>
  <c r="E32" i="4"/>
  <c r="F32" i="4"/>
  <c r="G32" i="4"/>
  <c r="H32" i="4"/>
  <c r="E39" i="4"/>
  <c r="F39" i="4"/>
  <c r="G39" i="4"/>
  <c r="H39" i="4"/>
  <c r="E46" i="4"/>
  <c r="F46" i="4"/>
  <c r="E53" i="4"/>
  <c r="F53" i="4"/>
  <c r="G53" i="4"/>
  <c r="H53" i="4"/>
  <c r="I28" i="4"/>
  <c r="I37" i="4"/>
  <c r="I42" i="4"/>
  <c r="I44" i="4"/>
  <c r="D53" i="4"/>
  <c r="I51" i="4" l="1"/>
  <c r="G46" i="4"/>
  <c r="E18" i="4"/>
  <c r="H18" i="4"/>
  <c r="F25" i="4"/>
  <c r="I23" i="4"/>
  <c r="I30" i="4"/>
  <c r="I13" i="4"/>
  <c r="I53" i="4"/>
  <c r="I15" i="4" l="1"/>
  <c r="D46" i="4"/>
  <c r="I46" i="4" s="1"/>
  <c r="D39" i="4"/>
  <c r="I39" i="4" s="1"/>
  <c r="D32" i="4"/>
  <c r="I32" i="4" s="1"/>
  <c r="D25" i="4"/>
  <c r="I25" i="4" s="1"/>
  <c r="D18" i="4"/>
  <c r="I18" i="4" s="1"/>
  <c r="I10" i="4" l="1"/>
</calcChain>
</file>

<file path=xl/sharedStrings.xml><?xml version="1.0" encoding="utf-8"?>
<sst xmlns="http://schemas.openxmlformats.org/spreadsheetml/2006/main" count="847" uniqueCount="224">
  <si>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</si>
  <si>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</si>
  <si>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</si>
  <si>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</si>
  <si>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</si>
  <si>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</si>
  <si>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</si>
  <si>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</si>
  <si>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</si>
  <si>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</si>
  <si>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</si>
  <si>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</si>
  <si>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</si>
  <si>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</si>
  <si>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</si>
  <si>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Статус        (муниципальная программа, подпрограмма)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</si>
  <si>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</si>
  <si>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</si>
  <si>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</si>
  <si>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Подпрограмма 2</t>
  </si>
  <si>
    <t>Мероприятие 1 Подпрограммы 2</t>
  </si>
  <si>
    <t>Оплата за потребленную электроэнергию уличного освещения</t>
  </si>
  <si>
    <t>Мероприятие 2 Подпрограммы 2</t>
  </si>
  <si>
    <t>Мероприятие 3 Подпрограммы 2</t>
  </si>
  <si>
    <t>Мероприятие 4 Подпрограммы 2</t>
  </si>
  <si>
    <t>Подпрограмма 3</t>
  </si>
  <si>
    <t>Мероприятие 1 Подпрограммы 3</t>
  </si>
  <si>
    <t>Подпрограмма 4</t>
  </si>
  <si>
    <t>Мероприятие 1 Подпрограммы 4</t>
  </si>
  <si>
    <t>Мероприятие 2 Подпрограммы 4</t>
  </si>
  <si>
    <t>Подпрограмма 5</t>
  </si>
  <si>
    <t>"Обеспечение реализации муниципальной программы"</t>
  </si>
  <si>
    <t>Приобретение комплектов спецодежды</t>
  </si>
  <si>
    <t>Проведение конкурса по благоустройству</t>
  </si>
  <si>
    <t>Ответственный исполнитель, соисполнители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</si>
  <si>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</si>
  <si>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</si>
  <si>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</si>
  <si>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</si>
  <si>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</si>
  <si>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</si>
  <si>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</si>
  <si>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</si>
  <si>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</si>
  <si>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Мероприятие 5 Подпрограммы 2</t>
  </si>
  <si>
    <t>Мероприятие 3 Подпрограммы 4</t>
  </si>
  <si>
    <t>Мероприятие 4 Подпрограммы 4</t>
  </si>
  <si>
    <t>Администрация                    Б-Улуйского сельсовета</t>
  </si>
  <si>
    <t>0503</t>
  </si>
  <si>
    <t>0409</t>
  </si>
  <si>
    <t>0505</t>
  </si>
  <si>
    <t>бюджет Большеулуйского сельсовета</t>
  </si>
  <si>
    <t>Очистка дорог от снега, вывоз снега, рассыпка песка, грейдерование дорог, очистка пешеходных дорожек</t>
  </si>
  <si>
    <t>Удаление опасных деревьев</t>
  </si>
  <si>
    <t> «Благоустройство территории Большеулуйского сельсовета»</t>
  </si>
  <si>
    <t>"Обслуживание и текущий ремонт уличного освещения на территории Большеулуйского сельсовета"</t>
  </si>
  <si>
    <t> «Содержание улично-дорожной сети населенных пунктов Большеулуйского сельсовета»</t>
  </si>
  <si>
    <t>"Обеспечение содержания мест захоронения на территории Большеулуйского сельсовета"</t>
  </si>
  <si>
    <t>"Прочие мероприятия по благоустройству территории Большеулуйского сельсовета"</t>
  </si>
  <si>
    <t>Краевой бюджет</t>
  </si>
  <si>
    <t>0120000000</t>
  </si>
  <si>
    <t>0130000000</t>
  </si>
  <si>
    <t>Содержание мест захоронения на территории Большеулуйского сельсовета в соответствии с гигиеническими требованиями; охрана кладбищ; ведение книги захоронений; отведение мест для погребения умерших в соответствии с правилами</t>
  </si>
  <si>
    <t>0140000000</t>
  </si>
  <si>
    <t>Уничтожение дикорастущих сорняков</t>
  </si>
  <si>
    <t>Изготовление новых аншлагов</t>
  </si>
  <si>
    <t>0150000000</t>
  </si>
  <si>
    <t>Приобретение ГСМ для работ по благоустройству территории (косилки, УАЗ, бензопилы, генератор)</t>
  </si>
  <si>
    <t>0100000000</t>
  </si>
  <si>
    <t>0110000000</t>
  </si>
  <si>
    <t>Содержание уличного освещения</t>
  </si>
  <si>
    <t>1.1.1.</t>
  </si>
  <si>
    <t>1.1.2.</t>
  </si>
  <si>
    <t>Улучшение качества дорожного полотна</t>
  </si>
  <si>
    <t>2.1.1.</t>
  </si>
  <si>
    <t>Содержание дорог населенных пунктов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</si>
  <si>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</si>
  <si>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</si>
  <si>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</si>
  <si>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</si>
  <si>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</si>
  <si>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</si>
  <si>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</si>
  <si>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</si>
  <si>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</si>
  <si>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Проведение мероприятий по обеспечению санитарного благополучения в местах несанкционированных свалок</t>
  </si>
  <si>
    <t>4.2.1.</t>
  </si>
  <si>
    <t>4.2.2.</t>
  </si>
  <si>
    <t>Акарицидная обработка мест массового пребывания людей</t>
  </si>
  <si>
    <t>4.3.1.</t>
  </si>
  <si>
    <t>Развитие и поддержка инициатив жителей населенных пунктов по благоустройству территорий</t>
  </si>
  <si>
    <t>4.4.1.</t>
  </si>
  <si>
    <t>Благоустройство территории, отведенной для проведения культурно-массовых мероприятий для населения</t>
  </si>
  <si>
    <t>Мероприятие 6  Подпрограммы 4</t>
  </si>
  <si>
    <t>Мероприятие 7  Подпрограммы 4</t>
  </si>
  <si>
    <t>Мероприятие 1  Подпрограммы 5</t>
  </si>
  <si>
    <t>Повышение эффективности исполнения муниципальных функций в сфере благоустройства территории населенных пунктов</t>
  </si>
  <si>
    <t>110,        240</t>
  </si>
  <si>
    <t>5.1.1.</t>
  </si>
  <si>
    <t>5.1.2.</t>
  </si>
  <si>
    <t>5.1.3.</t>
  </si>
  <si>
    <t>5.1.4.</t>
  </si>
  <si>
    <t>5.1.5.</t>
  </si>
  <si>
    <t>5.1.6.</t>
  </si>
  <si>
    <t>5.1.7.</t>
  </si>
  <si>
    <t>Транспортные расходы</t>
  </si>
  <si>
    <t>Отдельные мероприятия</t>
  </si>
  <si>
    <t>Отдельное мероприятие 1</t>
  </si>
  <si>
    <t>Организация проведения оплачиваемых общественных работ для граждан зарегистрированных в органах службы занятости</t>
  </si>
  <si>
    <t>Организация проведения трудоустройства граждан, направленных органами ГУИН</t>
  </si>
  <si>
    <t>текущий финансовый год</t>
  </si>
  <si>
    <t>Ресурсное обеспечение и прогнозная оценка расходов на реализацию целей муниципальной программы Большеулуйского сельсовета с учетом источников финансирования, в том числе по уровням бюджетной системы</t>
  </si>
  <si>
    <t>05 03</t>
  </si>
  <si>
    <t>третий год планового периода</t>
  </si>
  <si>
    <t>Приложение № 1 к муниципальной программе</t>
  </si>
  <si>
    <t>"Благоустройство территории Большеулуйского сельсовета"</t>
  </si>
  <si>
    <t>Приложение № 2 к муниципальной программе</t>
  </si>
  <si>
    <t>Расходы</t>
  </si>
  <si>
    <t>(тыс. руб.)</t>
  </si>
  <si>
    <t>(тыс.руб.)</t>
  </si>
  <si>
    <t xml:space="preserve">Отсыпка площадок (остановочных и подъездных) </t>
  </si>
  <si>
    <t xml:space="preserve">Подготовка проекта организации дорожного движения </t>
  </si>
  <si>
    <t xml:space="preserve">Установка ограждения пешеходных дорожек </t>
  </si>
  <si>
    <t xml:space="preserve">Устройство пешеходных дорожек </t>
  </si>
  <si>
    <t>Ремонт стеллы на въезде в с.Большой Улуй</t>
  </si>
  <si>
    <t>Приобретение, обслуживание, ремонт и установка дорожных знаков. Нанесение дорожной разметки. Устройство пешеходных переходов.</t>
  </si>
  <si>
    <t>Ямочный ремонт дорожного полотна и ремонт асфальтного покрытия</t>
  </si>
  <si>
    <t xml:space="preserve">Установка (перенос) крытых автобусных остановок </t>
  </si>
  <si>
    <t>Проведение работ по изготовлению землеустроительной документации по межеванию планов земельных участков Большеулуйского сельсовета</t>
  </si>
  <si>
    <t xml:space="preserve">отчетный финансо-вый год </t>
  </si>
  <si>
    <t>01200S5090</t>
  </si>
  <si>
    <t>4.3.2.</t>
  </si>
  <si>
    <t>Проведение конкурса проектов по благоустройству среди инициативных граждан</t>
  </si>
  <si>
    <t>Установка и разборка необходимых конструкций при проведении культурно-массовых праздничных мероприятий, приобретение сувенирной и праздничной продукции</t>
  </si>
  <si>
    <t>4.4.2.</t>
  </si>
  <si>
    <t>4.4.3.</t>
  </si>
  <si>
    <t>0412</t>
  </si>
  <si>
    <t>Мероприятие 8  Подпрограммы 4</t>
  </si>
  <si>
    <t>Расходы на выплату персоналу в целях обеспечения выполнения функций государственными (муниципальными) органами</t>
  </si>
  <si>
    <t>Мероприятие 2  Подпрограммы 5</t>
  </si>
  <si>
    <t>Приобретение материальных запасов для отопления помещений насосных станций</t>
  </si>
  <si>
    <t>Мероприятие 3  Подпрограммы 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</si>
  <si>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</si>
  <si>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0150010490</t>
  </si>
  <si>
    <t>Мероприятия, направленные на капитальный ремонт и ремонт автомобильных дорог общего пользования местного значения за счет средств дорожного фонда и местного бюджета</t>
  </si>
  <si>
    <t>Техническое обслуживание имеющихся линий уличного освещения и монтаж новых</t>
  </si>
  <si>
    <t xml:space="preserve">Нарезка дорожного полотна с отсыпкой щебнем, грунтом </t>
  </si>
  <si>
    <t>Копка экскаватором придорожных канав для стока талых вод, очистка труб и канав, прокладывание новых траншей для стока талых вод</t>
  </si>
  <si>
    <t>Мероприятия, направленные на повышение безопасности дорожного движения за счет средств дорожного фонда и местного бюджета</t>
  </si>
  <si>
    <t>Вывоз и захоронение ТКО с общественных территорий и кладбищ сельсовета</t>
  </si>
  <si>
    <t>Устройство и содержание площадок с ограждениями для контейнеров ТКО</t>
  </si>
  <si>
    <t>Снос ветвих и аварийных объектов нежилого фонда</t>
  </si>
  <si>
    <t>Приобретение хозяйственного инвентаря, защитных  и дезинфецирующих средств, расходных и лакокрасочных материалов</t>
  </si>
  <si>
    <t>Приобретение материалов для ограждения</t>
  </si>
  <si>
    <t>4.3.3.</t>
  </si>
  <si>
    <t>Проведение конкурса по новогоднему оформлению территории Большеулуйского сельсовета "Новогоднее волшебство"</t>
  </si>
  <si>
    <t>0110081110</t>
  </si>
  <si>
    <t>0120081120</t>
  </si>
  <si>
    <t>0120081130</t>
  </si>
  <si>
    <t>0130081140</t>
  </si>
  <si>
    <t>0140081150</t>
  </si>
  <si>
    <t>0140081160</t>
  </si>
  <si>
    <t>0140081170</t>
  </si>
  <si>
    <t>0140081180</t>
  </si>
  <si>
    <t>0140081190</t>
  </si>
  <si>
    <t>0150081200</t>
  </si>
  <si>
    <t>0150081210</t>
  </si>
  <si>
    <t>0190082030</t>
  </si>
  <si>
    <t>Бюджет Большеулуйского района</t>
  </si>
  <si>
    <t>Мероприятие 6 Подпрограммы 2</t>
  </si>
  <si>
    <t>Администрация Большеулуйского района</t>
  </si>
  <si>
    <t>отчетный финансовый год</t>
  </si>
  <si>
    <t>Текущий финансовый год</t>
  </si>
  <si>
    <t>бюджет Большеулуйского района</t>
  </si>
  <si>
    <t>Мероприятия, направленные на благоустройство и восстановление мест памяти за счет средств местного бюджета</t>
  </si>
  <si>
    <t>0140081140</t>
  </si>
  <si>
    <t>Организация деятельности по накоплению и транспортированию твердых коммунальных отходов на территории поселения</t>
  </si>
  <si>
    <t>4.3.4.</t>
  </si>
  <si>
    <t>4.3.5.</t>
  </si>
  <si>
    <t>Мероприятия, направленные на содержание автомобильных дорог общего пользования местного значения за счет средств районного бюджета</t>
  </si>
  <si>
    <t>Мероприятие 5 Подпрограммы 4</t>
  </si>
  <si>
    <t>4.5.1.</t>
  </si>
  <si>
    <t>4.5.2.</t>
  </si>
  <si>
    <t>4.5.3.</t>
  </si>
  <si>
    <t>4.5.4.</t>
  </si>
  <si>
    <t>4.5.5.</t>
  </si>
  <si>
    <t>0140081220</t>
  </si>
  <si>
    <t>Мероприятия, направленные на реализацию комплексных проектов по благоустройству территории за счет средств краевого бюджета, софинансирование за счет средств местного бюджета</t>
  </si>
  <si>
    <t>01400S7420</t>
  </si>
  <si>
    <t>Администрация                    Большеулуйского сельсовета</t>
  </si>
  <si>
    <t>0120088020</t>
  </si>
  <si>
    <t>012R10601</t>
  </si>
  <si>
    <t>Мероприятие 2 Подпрограммы 3</t>
  </si>
  <si>
    <t>Финансовое обеспечение мероприятий, направленных на обустройство и восстановление воинских захоронений</t>
  </si>
  <si>
    <t>01300L2990</t>
  </si>
  <si>
    <t xml:space="preserve"> </t>
  </si>
  <si>
    <t>0120077450</t>
  </si>
  <si>
    <t>Мероприятие 3 Подпрограммы 3</t>
  </si>
  <si>
    <t>0130076660</t>
  </si>
  <si>
    <t>Финансовое обеспечение мероприятий, направленных на благоустройство кладбищ за счет средств краевого бюджета и бюджета Большеулуского сельсовета</t>
  </si>
  <si>
    <t>01300S6660</t>
  </si>
  <si>
    <t>Мероприятие 4 Подпрограммы 3</t>
  </si>
  <si>
    <t>Приобретение и установка модульного хозяйственно-бытового помещения</t>
  </si>
  <si>
    <t>Приобретение контейнеров для ТКО</t>
  </si>
  <si>
    <t>Благоустройство и содержание территории общественных пространств, зон отдыха и ярмарки выходного дня</t>
  </si>
  <si>
    <t>4.5.6.</t>
  </si>
  <si>
    <t>Содержание мест отдыха (вывоз ТКО, уход за зелеными насаждениями)</t>
  </si>
  <si>
    <t>Обеспечение санитарного благополучия в местах несанкционированных свалок ТКО (вывоз и захоронение ТКО)</t>
  </si>
  <si>
    <t>Мероприятие 9 Подпрограммы 4</t>
  </si>
  <si>
    <t xml:space="preserve">Мероприятия, направленные на ликвидацию несанкционированных свалок </t>
  </si>
  <si>
    <t>0140082010</t>
  </si>
  <si>
    <t>Отдельное мероприятие 2</t>
  </si>
  <si>
    <t>Расходы на реализацию мероприятий по поддержке местных инициатив</t>
  </si>
  <si>
    <t>01900S6410</t>
  </si>
  <si>
    <t>Юридические лица, индивидуальные предприниматели</t>
  </si>
  <si>
    <t>01900S6411</t>
  </si>
  <si>
    <t>Физические лица</t>
  </si>
  <si>
    <t>01900S6412</t>
  </si>
  <si>
    <t>Бюджет Большеулуйского  сельсовета</t>
  </si>
  <si>
    <t>01900S6413</t>
  </si>
  <si>
    <t>Юридические лица, индивидуальные предпринимателя</t>
  </si>
  <si>
    <t>Мероприятия, за счет налогового потенциала, направленные на содержание автомобильных дорог общего пользования местного значения за счет средств дорожного фонда и местного бюджета</t>
  </si>
  <si>
    <t>Приложение № 2 к постановлению от 07.08.2023 № 94</t>
  </si>
  <si>
    <t>Приложение № 3 к постановлению от 07.08.2023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</si>
</sst>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horizontal="right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4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49" fontId="0" fillId="0" borderId="0" xfId="0" applyNumberFormat="1"/>
    <xf numFmtId="49" fontId="2" fillId="0" borderId="0" xfId="0" applyNumberFormat="1" applyFont="1"/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/>
    </xf>
    <xf numFmtId="49" fontId="2" fillId="0" borderId="13" xfId="0" applyNumberFormat="1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top"/>
    </xf>
    <xf numFmtId="49" fontId="2" fillId="0" borderId="15" xfId="0" applyNumberFormat="1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top"/>
    </xf>
    <xf numFmtId="49" fontId="2" fillId="0" borderId="17" xfId="0" applyNumberFormat="1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horizontal="center" vertical="top"/>
    </xf>
    <xf numFmtId="49" fontId="2" fillId="0" borderId="19" xfId="0" applyNumberFormat="1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5" fillId="0" borderId="18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49" fontId="6" fillId="0" borderId="6" xfId="0" applyNumberFormat="1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horizontal="center" vertical="top"/>
    </xf>
    <xf numFmtId="49" fontId="2" fillId="0" borderId="21" xfId="0" applyNumberFormat="1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/>
    </xf>
    <xf numFmtId="49" fontId="2" fillId="0" borderId="23" xfId="0" applyNumberFormat="1" applyFont="1" applyBorder="1" applyAlignment="1">
      <alignment vertical="top"/>
    </xf>
    <xf numFmtId="0" fontId="2" fillId="0" borderId="23" xfId="0" applyFont="1" applyBorder="1" applyAlignment="1">
      <alignment vertical="top"/>
    </xf>
    <xf numFmtId="0" fontId="5" fillId="0" borderId="25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3" borderId="0" xfId="0" applyFont="1" applyFill="1" applyAlignment="1">
      <alignment horizontal="right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vertical="top" wrapText="1"/>
    </xf>
    <xf numFmtId="0" fontId="0" fillId="4" borderId="0" xfId="0" applyFill="1"/>
    <xf numFmtId="164" fontId="2" fillId="0" borderId="6" xfId="0" applyNumberFormat="1" applyFont="1" applyBorder="1" applyAlignment="1">
      <alignment horizontal="center" vertical="top"/>
    </xf>
    <xf numFmtId="0" fontId="2" fillId="5" borderId="6" xfId="0" applyFont="1" applyFill="1" applyBorder="1" applyAlignment="1">
      <alignment vertical="top" wrapText="1"/>
    </xf>
    <xf numFmtId="0" fontId="2" fillId="5" borderId="6" xfId="0" applyFont="1" applyFill="1" applyBorder="1" applyAlignment="1">
      <alignment horizontal="center" vertical="top"/>
    </xf>
    <xf numFmtId="49" fontId="2" fillId="5" borderId="6" xfId="0" applyNumberFormat="1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164" fontId="2" fillId="5" borderId="6" xfId="0" applyNumberFormat="1" applyFont="1" applyFill="1" applyBorder="1" applyAlignment="1">
      <alignment horizontal="center" vertical="top"/>
    </xf>
    <xf numFmtId="0" fontId="0" fillId="5" borderId="0" xfId="0" applyFill="1"/>
    <xf numFmtId="0" fontId="5" fillId="5" borderId="6" xfId="0" applyFont="1" applyFill="1" applyBorder="1" applyAlignment="1">
      <alignment vertical="top" wrapText="1"/>
    </xf>
    <xf numFmtId="49" fontId="6" fillId="5" borderId="6" xfId="0" applyNumberFormat="1" applyFont="1" applyFill="1" applyBorder="1" applyAlignment="1">
      <alignment vertical="top" wrapText="1"/>
    </xf>
    <xf numFmtId="164" fontId="2" fillId="0" borderId="19" xfId="0" applyNumberFormat="1" applyFont="1" applyBorder="1" applyAlignment="1">
      <alignment horizontal="center" vertical="top"/>
    </xf>
    <xf numFmtId="164" fontId="2" fillId="2" borderId="19" xfId="0" applyNumberFormat="1" applyFont="1" applyFill="1" applyBorder="1" applyAlignment="1">
      <alignment horizontal="center" vertical="top"/>
    </xf>
    <xf numFmtId="164" fontId="2" fillId="3" borderId="19" xfId="0" applyNumberFormat="1" applyFont="1" applyFill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3" borderId="15" xfId="0" applyNumberFormat="1" applyFont="1" applyFill="1" applyBorder="1" applyAlignment="1">
      <alignment horizontal="center" vertical="top"/>
    </xf>
    <xf numFmtId="164" fontId="2" fillId="0" borderId="17" xfId="0" applyNumberFormat="1" applyFont="1" applyBorder="1" applyAlignment="1">
      <alignment horizontal="center" vertical="top"/>
    </xf>
    <xf numFmtId="164" fontId="2" fillId="2" borderId="17" xfId="0" applyNumberFormat="1" applyFont="1" applyFill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5" borderId="16" xfId="0" applyFont="1" applyFill="1" applyBorder="1" applyAlignment="1">
      <alignment vertical="top" wrapText="1"/>
    </xf>
    <xf numFmtId="0" fontId="2" fillId="5" borderId="17" xfId="0" applyFont="1" applyFill="1" applyBorder="1" applyAlignment="1">
      <alignment horizontal="center" vertical="top"/>
    </xf>
    <xf numFmtId="49" fontId="2" fillId="5" borderId="17" xfId="0" applyNumberFormat="1" applyFont="1" applyFill="1" applyBorder="1" applyAlignment="1">
      <alignment vertical="top"/>
    </xf>
    <xf numFmtId="0" fontId="2" fillId="5" borderId="17" xfId="0" applyFont="1" applyFill="1" applyBorder="1" applyAlignment="1">
      <alignment vertical="top"/>
    </xf>
    <xf numFmtId="164" fontId="2" fillId="5" borderId="17" xfId="0" applyNumberFormat="1" applyFont="1" applyFill="1" applyBorder="1" applyAlignment="1">
      <alignment horizontal="center" vertical="top"/>
    </xf>
    <xf numFmtId="0" fontId="0" fillId="5" borderId="0" xfId="0" applyFont="1" applyFill="1"/>
    <xf numFmtId="0" fontId="2" fillId="5" borderId="18" xfId="0" applyFont="1" applyFill="1" applyBorder="1" applyAlignment="1">
      <alignment vertical="top" wrapText="1"/>
    </xf>
    <xf numFmtId="0" fontId="2" fillId="5" borderId="19" xfId="0" applyFont="1" applyFill="1" applyBorder="1" applyAlignment="1">
      <alignment horizontal="center" vertical="top"/>
    </xf>
    <xf numFmtId="49" fontId="2" fillId="5" borderId="19" xfId="0" applyNumberFormat="1" applyFont="1" applyFill="1" applyBorder="1" applyAlignment="1">
      <alignment vertical="top"/>
    </xf>
    <xf numFmtId="0" fontId="2" fillId="5" borderId="19" xfId="0" applyFont="1" applyFill="1" applyBorder="1" applyAlignment="1">
      <alignment vertical="top"/>
    </xf>
    <xf numFmtId="164" fontId="2" fillId="5" borderId="19" xfId="0" applyNumberFormat="1" applyFont="1" applyFill="1" applyBorder="1" applyAlignment="1">
      <alignment horizontal="center" vertical="top"/>
    </xf>
    <xf numFmtId="0" fontId="5" fillId="5" borderId="18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5" xfId="0" applyFont="1" applyFill="1" applyBorder="1" applyAlignment="1">
      <alignment horizontal="center" vertical="top"/>
    </xf>
    <xf numFmtId="49" fontId="2" fillId="5" borderId="15" xfId="0" applyNumberFormat="1" applyFont="1" applyFill="1" applyBorder="1" applyAlignment="1">
      <alignment vertical="top"/>
    </xf>
    <xf numFmtId="0" fontId="2" fillId="5" borderId="15" xfId="0" applyFont="1" applyFill="1" applyBorder="1" applyAlignment="1">
      <alignment vertical="top"/>
    </xf>
    <xf numFmtId="164" fontId="2" fillId="5" borderId="15" xfId="0" applyNumberFormat="1" applyFont="1" applyFill="1" applyBorder="1" applyAlignment="1">
      <alignment horizontal="center" vertical="top"/>
    </xf>
    <xf numFmtId="0" fontId="2" fillId="5" borderId="19" xfId="0" applyFont="1" applyFill="1" applyBorder="1" applyAlignment="1">
      <alignment vertical="top" wrapText="1"/>
    </xf>
    <xf numFmtId="164" fontId="2" fillId="0" borderId="24" xfId="0" applyNumberFormat="1" applyFont="1" applyBorder="1" applyAlignment="1">
      <alignment horizontal="center" vertical="top"/>
    </xf>
    <xf numFmtId="164" fontId="2" fillId="0" borderId="26" xfId="0" applyNumberFormat="1" applyFont="1" applyBorder="1" applyAlignment="1">
      <alignment horizontal="center" vertical="top"/>
    </xf>
    <xf numFmtId="164" fontId="2" fillId="0" borderId="28" xfId="0" applyNumberFormat="1" applyFont="1" applyBorder="1" applyAlignment="1">
      <alignment horizontal="center" vertical="top"/>
    </xf>
    <xf numFmtId="0" fontId="2" fillId="6" borderId="19" xfId="0" applyFont="1" applyFill="1" applyBorder="1" applyAlignment="1">
      <alignment vertical="top" wrapText="1"/>
    </xf>
    <xf numFmtId="0" fontId="2" fillId="6" borderId="19" xfId="0" applyFont="1" applyFill="1" applyBorder="1" applyAlignment="1">
      <alignment horizontal="center" vertical="top"/>
    </xf>
    <xf numFmtId="49" fontId="2" fillId="6" borderId="19" xfId="0" applyNumberFormat="1" applyFont="1" applyFill="1" applyBorder="1" applyAlignment="1">
      <alignment vertical="top"/>
    </xf>
    <xf numFmtId="49" fontId="6" fillId="6" borderId="6" xfId="0" applyNumberFormat="1" applyFont="1" applyFill="1" applyBorder="1" applyAlignment="1">
      <alignment vertical="top" wrapText="1"/>
    </xf>
    <xf numFmtId="0" fontId="2" fillId="6" borderId="19" xfId="0" applyFont="1" applyFill="1" applyBorder="1" applyAlignment="1">
      <alignment vertical="top"/>
    </xf>
    <xf numFmtId="164" fontId="2" fillId="6" borderId="19" xfId="0" applyNumberFormat="1" applyFont="1" applyFill="1" applyBorder="1" applyAlignment="1">
      <alignment horizontal="center" vertical="top"/>
    </xf>
    <xf numFmtId="0" fontId="0" fillId="6" borderId="0" xfId="0" applyFill="1"/>
    <xf numFmtId="0" fontId="2" fillId="3" borderId="29" xfId="0" applyFont="1" applyFill="1" applyBorder="1" applyAlignment="1">
      <alignment vertical="top" wrapText="1"/>
    </xf>
    <xf numFmtId="0" fontId="2" fillId="3" borderId="30" xfId="0" applyFont="1" applyFill="1" applyBorder="1" applyAlignment="1">
      <alignment horizontal="center" vertical="top"/>
    </xf>
    <xf numFmtId="49" fontId="2" fillId="3" borderId="30" xfId="0" applyNumberFormat="1" applyFont="1" applyFill="1" applyBorder="1" applyAlignment="1">
      <alignment vertical="top"/>
    </xf>
    <xf numFmtId="0" fontId="2" fillId="3" borderId="30" xfId="0" applyFont="1" applyFill="1" applyBorder="1" applyAlignment="1">
      <alignment vertical="top"/>
    </xf>
    <xf numFmtId="0" fontId="2" fillId="3" borderId="31" xfId="0" applyFont="1" applyFill="1" applyBorder="1" applyAlignment="1">
      <alignment vertical="top"/>
    </xf>
    <xf numFmtId="164" fontId="2" fillId="3" borderId="32" xfId="0" applyNumberFormat="1" applyFont="1" applyFill="1" applyBorder="1" applyAlignment="1">
      <alignment horizontal="center" vertical="top"/>
    </xf>
    <xf numFmtId="0" fontId="0" fillId="3" borderId="0" xfId="0" applyFont="1" applyFill="1"/>
    <xf numFmtId="0" fontId="2" fillId="3" borderId="22" xfId="0" applyFont="1" applyFill="1" applyBorder="1" applyAlignment="1">
      <alignment vertical="top" wrapText="1"/>
    </xf>
    <xf numFmtId="0" fontId="2" fillId="3" borderId="23" xfId="0" applyFont="1" applyFill="1" applyBorder="1" applyAlignment="1">
      <alignment horizontal="center" vertical="top"/>
    </xf>
    <xf numFmtId="49" fontId="2" fillId="3" borderId="23" xfId="0" applyNumberFormat="1" applyFont="1" applyFill="1" applyBorder="1" applyAlignment="1">
      <alignment vertical="top"/>
    </xf>
    <xf numFmtId="0" fontId="2" fillId="3" borderId="23" xfId="0" applyFont="1" applyFill="1" applyBorder="1" applyAlignment="1">
      <alignment vertical="top"/>
    </xf>
    <xf numFmtId="0" fontId="2" fillId="3" borderId="33" xfId="0" applyFont="1" applyFill="1" applyBorder="1" applyAlignment="1">
      <alignment vertical="top"/>
    </xf>
    <xf numFmtId="0" fontId="5" fillId="3" borderId="25" xfId="0" applyFont="1" applyFill="1" applyBorder="1" applyAlignment="1">
      <alignment vertical="top" wrapText="1"/>
    </xf>
    <xf numFmtId="0" fontId="2" fillId="3" borderId="19" xfId="0" applyFont="1" applyFill="1" applyBorder="1" applyAlignment="1">
      <alignment horizontal="center" vertical="top"/>
    </xf>
    <xf numFmtId="49" fontId="2" fillId="3" borderId="19" xfId="0" applyNumberFormat="1" applyFont="1" applyFill="1" applyBorder="1" applyAlignment="1">
      <alignment vertical="top"/>
    </xf>
    <xf numFmtId="0" fontId="2" fillId="3" borderId="34" xfId="0" applyFont="1" applyFill="1" applyBorder="1" applyAlignment="1">
      <alignment vertical="top"/>
    </xf>
    <xf numFmtId="0" fontId="2" fillId="3" borderId="27" xfId="0" applyFont="1" applyFill="1" applyBorder="1" applyAlignment="1">
      <alignment vertical="top" wrapText="1"/>
    </xf>
    <xf numFmtId="0" fontId="2" fillId="3" borderId="15" xfId="0" applyFont="1" applyFill="1" applyBorder="1" applyAlignment="1">
      <alignment horizontal="center" vertical="top"/>
    </xf>
    <xf numFmtId="49" fontId="2" fillId="3" borderId="15" xfId="0" applyNumberFormat="1" applyFont="1" applyFill="1" applyBorder="1" applyAlignment="1">
      <alignment vertical="top"/>
    </xf>
    <xf numFmtId="0" fontId="2" fillId="3" borderId="15" xfId="0" applyFont="1" applyFill="1" applyBorder="1" applyAlignment="1">
      <alignment vertical="top"/>
    </xf>
    <xf numFmtId="0" fontId="2" fillId="3" borderId="35" xfId="0" applyFont="1" applyFill="1" applyBorder="1" applyAlignment="1">
      <alignment vertical="top"/>
    </xf>
    <xf numFmtId="0" fontId="0" fillId="2" borderId="0" xfId="0" applyFont="1" applyFill="1"/>
    <xf numFmtId="49" fontId="2" fillId="2" borderId="19" xfId="0" applyNumberFormat="1" applyFont="1" applyFill="1" applyBorder="1" applyAlignment="1">
      <alignment vertical="top"/>
    </xf>
    <xf numFmtId="164" fontId="3" fillId="0" borderId="6" xfId="0" applyNumberFormat="1" applyFont="1" applyBorder="1" applyAlignment="1">
      <alignment horizontal="center" vertical="top" wrapText="1"/>
    </xf>
    <xf numFmtId="0" fontId="2" fillId="0" borderId="36" xfId="0" applyFont="1" applyBorder="1" applyAlignment="1">
      <alignment vertical="top"/>
    </xf>
    <xf numFmtId="0" fontId="2" fillId="0" borderId="36" xfId="0" applyFont="1" applyBorder="1" applyAlignment="1">
      <alignment horizontal="center" vertical="top"/>
    </xf>
    <xf numFmtId="49" fontId="2" fillId="0" borderId="36" xfId="0" applyNumberFormat="1" applyFont="1" applyBorder="1" applyAlignment="1">
      <alignment vertical="top"/>
    </xf>
    <xf numFmtId="0" fontId="2" fillId="0" borderId="3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164" fontId="2" fillId="0" borderId="4" xfId="0" applyNumberFormat="1" applyFont="1" applyBorder="1" applyAlignment="1">
      <alignment horizontal="center" vertical="top"/>
    </xf>
    <xf numFmtId="0" fontId="2" fillId="0" borderId="15" xfId="0" applyFont="1" applyBorder="1" applyAlignment="1">
      <alignment vertical="top" wrapText="1"/>
    </xf>
    <xf numFmtId="0" fontId="2" fillId="2" borderId="40" xfId="0" applyFont="1" applyFill="1" applyBorder="1" applyAlignment="1">
      <alignment vertical="top" wrapText="1"/>
    </xf>
    <xf numFmtId="0" fontId="2" fillId="2" borderId="41" xfId="0" applyFont="1" applyFill="1" applyBorder="1" applyAlignment="1">
      <alignment vertical="top" wrapText="1"/>
    </xf>
    <xf numFmtId="0" fontId="5" fillId="2" borderId="42" xfId="0" applyFont="1" applyFill="1" applyBorder="1" applyAlignment="1">
      <alignment vertical="top" wrapText="1"/>
    </xf>
    <xf numFmtId="49" fontId="2" fillId="2" borderId="30" xfId="0" applyNumberFormat="1" applyFont="1" applyFill="1" applyBorder="1" applyAlignment="1">
      <alignment vertical="top"/>
    </xf>
    <xf numFmtId="0" fontId="2" fillId="2" borderId="30" xfId="0" applyFont="1" applyFill="1" applyBorder="1" applyAlignment="1">
      <alignment vertical="top"/>
    </xf>
    <xf numFmtId="0" fontId="2" fillId="2" borderId="31" xfId="0" applyFont="1" applyFill="1" applyBorder="1" applyAlignment="1">
      <alignment vertical="top"/>
    </xf>
    <xf numFmtId="164" fontId="2" fillId="2" borderId="30" xfId="0" applyNumberFormat="1" applyFont="1" applyFill="1" applyBorder="1" applyAlignment="1">
      <alignment horizontal="center" vertical="top"/>
    </xf>
    <xf numFmtId="0" fontId="2" fillId="2" borderId="19" xfId="0" applyFont="1" applyFill="1" applyBorder="1" applyAlignment="1">
      <alignment vertical="top"/>
    </xf>
    <xf numFmtId="0" fontId="2" fillId="2" borderId="43" xfId="0" applyFont="1" applyFill="1" applyBorder="1" applyAlignment="1">
      <alignment vertical="top" wrapText="1"/>
    </xf>
    <xf numFmtId="0" fontId="2" fillId="2" borderId="39" xfId="0" applyFont="1" applyFill="1" applyBorder="1" applyAlignment="1">
      <alignment horizontal="center" vertical="top"/>
    </xf>
    <xf numFmtId="49" fontId="2" fillId="2" borderId="17" xfId="0" applyNumberFormat="1" applyFont="1" applyFill="1" applyBorder="1" applyAlignment="1">
      <alignment vertical="top"/>
    </xf>
    <xf numFmtId="0" fontId="2" fillId="2" borderId="17" xfId="0" applyFont="1" applyFill="1" applyBorder="1" applyAlignment="1">
      <alignment vertical="top"/>
    </xf>
    <xf numFmtId="0" fontId="2" fillId="2" borderId="25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164" fontId="2" fillId="0" borderId="9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2" fillId="2" borderId="6" xfId="0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164" fontId="2" fillId="2" borderId="15" xfId="0" applyNumberFormat="1" applyFont="1" applyFill="1" applyBorder="1" applyAlignment="1">
      <alignment horizontal="center" vertical="top"/>
    </xf>
    <xf numFmtId="164" fontId="2" fillId="2" borderId="5" xfId="0" applyNumberFormat="1" applyFont="1" applyFill="1" applyBorder="1" applyAlignment="1">
      <alignment horizontal="center" vertical="top"/>
    </xf>
    <xf numFmtId="164" fontId="2" fillId="2" borderId="4" xfId="0" applyNumberFormat="1" applyFont="1" applyFill="1" applyBorder="1" applyAlignment="1">
      <alignment horizontal="center" vertical="top"/>
    </xf>
    <xf numFmtId="164" fontId="3" fillId="3" borderId="19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164" fontId="3" fillId="6" borderId="6" xfId="0" applyNumberFormat="1" applyFont="1" applyFill="1" applyBorder="1" applyAlignment="1">
      <alignment horizontal="center" vertical="top"/>
    </xf>
    <xf numFmtId="164" fontId="2" fillId="6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164" fontId="2" fillId="6" borderId="15" xfId="0" applyNumberFormat="1" applyFont="1" applyFill="1" applyBorder="1" applyAlignment="1">
      <alignment horizontal="center" vertical="top"/>
    </xf>
    <xf numFmtId="164" fontId="2" fillId="6" borderId="17" xfId="0" applyNumberFormat="1" applyFont="1" applyFill="1" applyBorder="1" applyAlignment="1">
      <alignment horizontal="center" vertical="top"/>
    </xf>
    <xf numFmtId="164" fontId="2" fillId="6" borderId="5" xfId="0" applyNumberFormat="1" applyFont="1" applyFill="1" applyBorder="1" applyAlignment="1">
      <alignment horizontal="center" vertical="top"/>
    </xf>
    <xf numFmtId="164" fontId="2" fillId="2" borderId="24" xfId="0" applyNumberFormat="1" applyFont="1" applyFill="1" applyBorder="1" applyAlignment="1">
      <alignment horizontal="center" vertical="top"/>
    </xf>
    <xf numFmtId="164" fontId="2" fillId="6" borderId="24" xfId="0" applyNumberFormat="1" applyFont="1" applyFill="1" applyBorder="1" applyAlignment="1">
      <alignment horizontal="center" vertical="top"/>
    </xf>
    <xf numFmtId="164" fontId="2" fillId="2" borderId="26" xfId="0" applyNumberFormat="1" applyFont="1" applyFill="1" applyBorder="1" applyAlignment="1">
      <alignment horizontal="center" vertical="top"/>
    </xf>
    <xf numFmtId="164" fontId="2" fillId="6" borderId="26" xfId="0" applyNumberFormat="1" applyFont="1" applyFill="1" applyBorder="1" applyAlignment="1">
      <alignment horizontal="center" vertical="top"/>
    </xf>
    <xf numFmtId="164" fontId="2" fillId="2" borderId="28" xfId="0" applyNumberFormat="1" applyFont="1" applyFill="1" applyBorder="1" applyAlignment="1">
      <alignment horizontal="center" vertical="top"/>
    </xf>
    <xf numFmtId="164" fontId="2" fillId="6" borderId="28" xfId="0" applyNumberFormat="1" applyFont="1" applyFill="1" applyBorder="1" applyAlignment="1">
      <alignment horizontal="center" vertical="top"/>
    </xf>
    <xf numFmtId="164" fontId="2" fillId="6" borderId="4" xfId="0" applyNumberFormat="1" applyFont="1" applyFill="1" applyBorder="1" applyAlignment="1">
      <alignment horizontal="center" vertical="top"/>
    </xf>
    <xf numFmtId="164" fontId="2" fillId="6" borderId="30" xfId="0" applyNumberFormat="1" applyFont="1" applyFill="1" applyBorder="1" applyAlignment="1">
      <alignment horizontal="center" vertical="top"/>
    </xf>
    <xf numFmtId="164" fontId="2" fillId="6" borderId="32" xfId="0" applyNumberFormat="1" applyFont="1" applyFill="1" applyBorder="1" applyAlignment="1">
      <alignment horizontal="center" vertical="top"/>
    </xf>
    <xf numFmtId="164" fontId="3" fillId="5" borderId="6" xfId="0" applyNumberFormat="1" applyFont="1" applyFill="1" applyBorder="1" applyAlignment="1">
      <alignment horizontal="center" vertical="top"/>
    </xf>
    <xf numFmtId="164" fontId="3" fillId="0" borderId="5" xfId="0" applyNumberFormat="1" applyFont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3" fillId="3" borderId="2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3" borderId="44" xfId="0" applyFont="1" applyFill="1" applyBorder="1" applyAlignment="1">
      <alignment vertical="top" wrapText="1"/>
    </xf>
    <xf numFmtId="0" fontId="2" fillId="3" borderId="45" xfId="0" applyFont="1" applyFill="1" applyBorder="1" applyAlignment="1">
      <alignment horizontal="center" vertical="top"/>
    </xf>
    <xf numFmtId="49" fontId="2" fillId="3" borderId="45" xfId="0" applyNumberFormat="1" applyFont="1" applyFill="1" applyBorder="1" applyAlignment="1">
      <alignment vertical="top"/>
    </xf>
    <xf numFmtId="49" fontId="6" fillId="3" borderId="9" xfId="0" applyNumberFormat="1" applyFont="1" applyFill="1" applyBorder="1" applyAlignment="1">
      <alignment vertical="top" wrapText="1"/>
    </xf>
    <xf numFmtId="0" fontId="2" fillId="3" borderId="46" xfId="0" applyFont="1" applyFill="1" applyBorder="1" applyAlignment="1">
      <alignment vertical="top"/>
    </xf>
    <xf numFmtId="164" fontId="2" fillId="3" borderId="45" xfId="0" applyNumberFormat="1" applyFont="1" applyFill="1" applyBorder="1" applyAlignment="1">
      <alignment horizontal="center" vertical="top"/>
    </xf>
    <xf numFmtId="164" fontId="2" fillId="6" borderId="45" xfId="0" applyNumberFormat="1" applyFont="1" applyFill="1" applyBorder="1" applyAlignment="1">
      <alignment horizontal="center" vertical="top"/>
    </xf>
    <xf numFmtId="0" fontId="5" fillId="3" borderId="27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vertical="top"/>
    </xf>
    <xf numFmtId="49" fontId="3" fillId="0" borderId="5" xfId="0" applyNumberFormat="1" applyFont="1" applyBorder="1" applyAlignment="1">
      <alignment vertical="top"/>
    </xf>
    <xf numFmtId="164" fontId="3" fillId="2" borderId="5" xfId="0" applyNumberFormat="1" applyFont="1" applyFill="1" applyBorder="1" applyAlignment="1">
      <alignment horizontal="center" vertical="top"/>
    </xf>
    <xf numFmtId="0" fontId="3" fillId="0" borderId="29" xfId="0" applyFont="1" applyBorder="1" applyAlignment="1">
      <alignment horizontal="center" vertical="top"/>
    </xf>
    <xf numFmtId="164" fontId="3" fillId="2" borderId="30" xfId="0" applyNumberFormat="1" applyFont="1" applyFill="1" applyBorder="1" applyAlignment="1">
      <alignment horizontal="center" vertical="top"/>
    </xf>
    <xf numFmtId="0" fontId="3" fillId="0" borderId="20" xfId="0" applyFont="1" applyBorder="1" applyAlignment="1">
      <alignment horizontal="center" vertical="top"/>
    </xf>
    <xf numFmtId="164" fontId="3" fillId="2" borderId="21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0" fillId="0" borderId="0" xfId="0" applyFont="1" applyFill="1"/>
    <xf numFmtId="0" fontId="2" fillId="0" borderId="22" xfId="0" applyFont="1" applyFill="1" applyBorder="1" applyAlignment="1">
      <alignment vertical="top" wrapText="1"/>
    </xf>
    <xf numFmtId="0" fontId="5" fillId="0" borderId="25" xfId="0" applyFont="1" applyFill="1" applyBorder="1" applyAlignment="1">
      <alignment vertical="top" wrapText="1"/>
    </xf>
    <xf numFmtId="0" fontId="5" fillId="0" borderId="44" xfId="0" applyFont="1" applyFill="1" applyBorder="1" applyAlignment="1">
      <alignment vertical="top" wrapText="1"/>
    </xf>
    <xf numFmtId="164" fontId="2" fillId="0" borderId="45" xfId="0" applyNumberFormat="1" applyFont="1" applyFill="1" applyBorder="1" applyAlignment="1">
      <alignment horizontal="center" vertical="top"/>
    </xf>
    <xf numFmtId="0" fontId="5" fillId="0" borderId="27" xfId="0" applyFont="1" applyFill="1" applyBorder="1" applyAlignment="1">
      <alignment vertical="top" wrapText="1"/>
    </xf>
    <xf numFmtId="164" fontId="2" fillId="0" borderId="15" xfId="0" applyNumberFormat="1" applyFont="1" applyFill="1" applyBorder="1" applyAlignment="1">
      <alignment horizontal="center" vertical="top"/>
    </xf>
    <xf numFmtId="0" fontId="0" fillId="0" borderId="0" xfId="0" applyFill="1"/>
    <xf numFmtId="0" fontId="2" fillId="0" borderId="20" xfId="0" applyFont="1" applyFill="1" applyBorder="1" applyAlignment="1">
      <alignment vertical="top" wrapText="1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7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0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N8" sqref="N8"/>
    </sheetView>
  </sheetViews>
  <sheetFormatPr defaultRowHeight="15" x14ac:dyDescent="0.25"/>
  <cols>
    <col min="1" max="1" width="18.85546875" customWidth="1"/>
    <col min="2" max="2" width="36.85546875" customWidth="1"/>
    <col min="3" max="3" width="32.7109375" customWidth="1"/>
    <col min="4" max="4" width="8" customWidth="1"/>
    <col min="5" max="5" width="7" style="13" customWidth="1"/>
    <col min="6" max="6" width="10.7109375" customWidth="1"/>
    <col min="7" max="7" width="7.28515625" customWidth="1"/>
    <col min="8" max="8" width="10.85546875" style="160" customWidth="1"/>
    <col min="9" max="9" width="10.85546875" style="54" customWidth="1"/>
    <col min="10" max="12" width="10.85546875" customWidth="1"/>
    <col min="13" max="13" width="11.7109375" customWidth="1"/>
  </cols>
  <sheetData>
    <row r="1" spans="1:13" x14ac:dyDescent="0.25">
      <c r="G1" t="s">
        <v>222</v>
      </c>
    </row>
    <row r="2" spans="1:13" x14ac:dyDescent="0.25">
      <c r="H2" s="254" t="s">
        <v>114</v>
      </c>
      <c r="I2" s="254"/>
      <c r="J2" s="254"/>
      <c r="K2" s="254"/>
      <c r="L2" s="254"/>
      <c r="M2" s="255"/>
    </row>
    <row r="3" spans="1:13" x14ac:dyDescent="0.25">
      <c r="B3" s="1"/>
      <c r="C3" s="1"/>
      <c r="D3" s="1"/>
      <c r="E3" s="14"/>
      <c r="F3" s="256" t="s">
        <v>115</v>
      </c>
      <c r="G3" s="256"/>
      <c r="H3" s="256"/>
      <c r="I3" s="256"/>
      <c r="J3" s="256"/>
      <c r="K3" s="256"/>
      <c r="L3" s="256"/>
      <c r="M3" s="256"/>
    </row>
    <row r="4" spans="1:13" ht="43.5" customHeight="1" x14ac:dyDescent="0.25">
      <c r="B4" s="257" t="s">
        <v>16</v>
      </c>
      <c r="C4" s="257"/>
      <c r="D4" s="257"/>
      <c r="E4" s="257"/>
      <c r="F4" s="257"/>
      <c r="G4" s="257"/>
      <c r="H4" s="159"/>
      <c r="I4" s="53"/>
      <c r="J4" s="190"/>
      <c r="K4" s="190"/>
      <c r="L4" s="190"/>
      <c r="M4" s="190"/>
    </row>
    <row r="5" spans="1:13" ht="15.75" thickBot="1" x14ac:dyDescent="0.3"/>
    <row r="6" spans="1:13" ht="24" customHeight="1" x14ac:dyDescent="0.25">
      <c r="A6" s="252" t="s">
        <v>15</v>
      </c>
      <c r="B6" s="252" t="s">
        <v>0</v>
      </c>
      <c r="C6" s="252" t="s">
        <v>1</v>
      </c>
      <c r="D6" s="259" t="s">
        <v>2</v>
      </c>
      <c r="E6" s="260"/>
      <c r="F6" s="260"/>
      <c r="G6" s="261"/>
      <c r="H6" s="260" t="s">
        <v>117</v>
      </c>
      <c r="I6" s="260"/>
      <c r="J6" s="260"/>
      <c r="K6" s="260"/>
      <c r="L6" s="260"/>
      <c r="M6" s="265"/>
    </row>
    <row r="7" spans="1:13" ht="15.75" thickBot="1" x14ac:dyDescent="0.3">
      <c r="A7" s="258"/>
      <c r="B7" s="258"/>
      <c r="C7" s="258"/>
      <c r="D7" s="262"/>
      <c r="E7" s="263"/>
      <c r="F7" s="263"/>
      <c r="G7" s="264"/>
      <c r="H7" s="263" t="s">
        <v>118</v>
      </c>
      <c r="I7" s="263"/>
      <c r="J7" s="263"/>
      <c r="K7" s="263"/>
      <c r="L7" s="263"/>
      <c r="M7" s="266"/>
    </row>
    <row r="8" spans="1:13" ht="60.75" thickBot="1" x14ac:dyDescent="0.3">
      <c r="A8" s="258"/>
      <c r="B8" s="258"/>
      <c r="C8" s="258"/>
      <c r="D8" s="252" t="s">
        <v>3</v>
      </c>
      <c r="E8" s="15" t="s">
        <v>4</v>
      </c>
      <c r="F8" s="252" t="s">
        <v>6</v>
      </c>
      <c r="G8" s="252" t="s">
        <v>7</v>
      </c>
      <c r="H8" s="51" t="s">
        <v>129</v>
      </c>
      <c r="I8" s="55" t="s">
        <v>110</v>
      </c>
      <c r="J8" s="51" t="s">
        <v>35</v>
      </c>
      <c r="K8" s="51" t="s">
        <v>36</v>
      </c>
      <c r="L8" s="191" t="s">
        <v>113</v>
      </c>
      <c r="M8" s="252" t="s">
        <v>8</v>
      </c>
    </row>
    <row r="9" spans="1:13" ht="15.75" thickBot="1" x14ac:dyDescent="0.3">
      <c r="A9" s="253"/>
      <c r="B9" s="253"/>
      <c r="C9" s="253"/>
      <c r="D9" s="253"/>
      <c r="E9" s="16" t="s">
        <v>5</v>
      </c>
      <c r="F9" s="253"/>
      <c r="G9" s="253"/>
      <c r="H9" s="161">
        <v>2022</v>
      </c>
      <c r="I9" s="56">
        <v>2023</v>
      </c>
      <c r="J9" s="2">
        <v>2024</v>
      </c>
      <c r="K9" s="2">
        <v>2025</v>
      </c>
      <c r="L9" s="2">
        <v>2026</v>
      </c>
      <c r="M9" s="253"/>
    </row>
    <row r="10" spans="1:13" ht="34.5" customHeight="1" thickBot="1" x14ac:dyDescent="0.3">
      <c r="A10" s="226" t="s">
        <v>9</v>
      </c>
      <c r="B10" s="226" t="s">
        <v>54</v>
      </c>
      <c r="C10" s="6" t="s">
        <v>10</v>
      </c>
      <c r="D10" s="8"/>
      <c r="E10" s="11"/>
      <c r="F10" s="40"/>
      <c r="G10" s="8"/>
      <c r="H10" s="162">
        <f>H12+H14+H13+H15+H16</f>
        <v>55631.400000000009</v>
      </c>
      <c r="I10" s="170">
        <f>I12+I14+I13+I15+I16</f>
        <v>22593.500000000004</v>
      </c>
      <c r="J10" s="162">
        <f>J12+J14+J13+J15+J16</f>
        <v>14297.3</v>
      </c>
      <c r="K10" s="162">
        <f t="shared" ref="K10:L10" si="0">K12+K14+K13+K15+K16</f>
        <v>13893.5</v>
      </c>
      <c r="L10" s="162">
        <f t="shared" si="0"/>
        <v>13893.5</v>
      </c>
      <c r="M10" s="57">
        <f>H10+I10+L10+J10+K10</f>
        <v>120309.20000000001</v>
      </c>
    </row>
    <row r="11" spans="1:13" ht="17.25" customHeight="1" thickBot="1" x14ac:dyDescent="0.3">
      <c r="A11" s="227"/>
      <c r="B11" s="227"/>
      <c r="C11" s="6" t="s">
        <v>12</v>
      </c>
      <c r="D11" s="8"/>
      <c r="E11" s="11"/>
      <c r="F11" s="8"/>
      <c r="G11" s="8"/>
      <c r="H11" s="162"/>
      <c r="I11" s="170"/>
      <c r="J11" s="57"/>
      <c r="K11" s="57"/>
      <c r="L11" s="57"/>
      <c r="M11" s="57"/>
    </row>
    <row r="12" spans="1:13" ht="24.75" thickBot="1" x14ac:dyDescent="0.3">
      <c r="A12" s="227"/>
      <c r="B12" s="227"/>
      <c r="C12" s="10" t="s">
        <v>47</v>
      </c>
      <c r="D12" s="7">
        <v>807</v>
      </c>
      <c r="E12" s="11" t="s">
        <v>11</v>
      </c>
      <c r="F12" s="40" t="s">
        <v>68</v>
      </c>
      <c r="G12" s="8" t="s">
        <v>11</v>
      </c>
      <c r="H12" s="162">
        <f>H19+H35+H104+H124+H228+H280</f>
        <v>14338.800000000001</v>
      </c>
      <c r="I12" s="170">
        <f t="shared" ref="I12:L12" si="1">I19+I35+I104+I124+I228+I280</f>
        <v>15555</v>
      </c>
      <c r="J12" s="162">
        <f t="shared" si="1"/>
        <v>13177.3</v>
      </c>
      <c r="K12" s="162">
        <f t="shared" si="1"/>
        <v>12773.5</v>
      </c>
      <c r="L12" s="162">
        <f t="shared" si="1"/>
        <v>12773.5</v>
      </c>
      <c r="M12" s="57">
        <f t="shared" ref="M12:M62" si="2">H12+I12+L12+J12+K12</f>
        <v>68618.100000000006</v>
      </c>
    </row>
    <row r="13" spans="1:13" ht="15.75" thickBot="1" x14ac:dyDescent="0.3">
      <c r="A13" s="227"/>
      <c r="B13" s="227"/>
      <c r="C13" s="10" t="s">
        <v>168</v>
      </c>
      <c r="D13" s="7">
        <v>807</v>
      </c>
      <c r="E13" s="11" t="s">
        <v>11</v>
      </c>
      <c r="F13" s="40" t="s">
        <v>68</v>
      </c>
      <c r="G13" s="8" t="s">
        <v>11</v>
      </c>
      <c r="H13" s="162">
        <f>H36+H273</f>
        <v>1011</v>
      </c>
      <c r="I13" s="170">
        <f t="shared" ref="I13:L13" si="3">I36+I273</f>
        <v>1120</v>
      </c>
      <c r="J13" s="162">
        <f t="shared" si="3"/>
        <v>1120</v>
      </c>
      <c r="K13" s="162">
        <f t="shared" si="3"/>
        <v>1120</v>
      </c>
      <c r="L13" s="162">
        <f t="shared" si="3"/>
        <v>1120</v>
      </c>
      <c r="M13" s="57">
        <f t="shared" si="2"/>
        <v>5491</v>
      </c>
    </row>
    <row r="14" spans="1:13" ht="15.75" thickBot="1" x14ac:dyDescent="0.3">
      <c r="A14" s="227"/>
      <c r="B14" s="227"/>
      <c r="C14" s="10" t="s">
        <v>59</v>
      </c>
      <c r="D14" s="201">
        <v>807</v>
      </c>
      <c r="E14" s="202" t="s">
        <v>11</v>
      </c>
      <c r="F14" s="40" t="s">
        <v>68</v>
      </c>
      <c r="G14" s="8" t="s">
        <v>11</v>
      </c>
      <c r="H14" s="203">
        <f>H20+H37+H125+H229+H274+H105+H277</f>
        <v>40281.600000000006</v>
      </c>
      <c r="I14" s="170">
        <f t="shared" ref="I14:L14" si="4">I20+I37+I125+I229+I274+I105+I277</f>
        <v>5663.7000000000007</v>
      </c>
      <c r="J14" s="203">
        <f t="shared" si="4"/>
        <v>0</v>
      </c>
      <c r="K14" s="203">
        <f t="shared" si="4"/>
        <v>0</v>
      </c>
      <c r="L14" s="203">
        <f t="shared" si="4"/>
        <v>0</v>
      </c>
      <c r="M14" s="187">
        <f t="shared" si="2"/>
        <v>45945.3</v>
      </c>
    </row>
    <row r="15" spans="1:13" ht="24.75" thickBot="1" x14ac:dyDescent="0.3">
      <c r="A15" s="227"/>
      <c r="B15" s="227"/>
      <c r="C15" s="10" t="s">
        <v>220</v>
      </c>
      <c r="D15" s="206">
        <v>807</v>
      </c>
      <c r="E15" s="202" t="s">
        <v>11</v>
      </c>
      <c r="F15" s="40" t="s">
        <v>68</v>
      </c>
      <c r="G15" s="8" t="s">
        <v>11</v>
      </c>
      <c r="H15" s="207">
        <f>H278</f>
        <v>0</v>
      </c>
      <c r="I15" s="170">
        <f t="shared" ref="I15:L15" si="5">I278</f>
        <v>178.4</v>
      </c>
      <c r="J15" s="207">
        <f t="shared" si="5"/>
        <v>0</v>
      </c>
      <c r="K15" s="207">
        <f t="shared" si="5"/>
        <v>0</v>
      </c>
      <c r="L15" s="207">
        <f t="shared" si="5"/>
        <v>0</v>
      </c>
      <c r="M15" s="187">
        <f t="shared" si="2"/>
        <v>178.4</v>
      </c>
    </row>
    <row r="16" spans="1:13" ht="15.75" thickBot="1" x14ac:dyDescent="0.3">
      <c r="A16" s="228"/>
      <c r="B16" s="228"/>
      <c r="C16" s="10" t="s">
        <v>216</v>
      </c>
      <c r="D16" s="204">
        <v>807</v>
      </c>
      <c r="E16" s="202" t="s">
        <v>11</v>
      </c>
      <c r="F16" s="40" t="s">
        <v>68</v>
      </c>
      <c r="G16" s="8" t="s">
        <v>11</v>
      </c>
      <c r="H16" s="205">
        <f>H279</f>
        <v>0</v>
      </c>
      <c r="I16" s="170">
        <f t="shared" ref="I16:L16" si="6">I279</f>
        <v>76.400000000000006</v>
      </c>
      <c r="J16" s="205">
        <f t="shared" si="6"/>
        <v>0</v>
      </c>
      <c r="K16" s="205">
        <f t="shared" si="6"/>
        <v>0</v>
      </c>
      <c r="L16" s="205">
        <f t="shared" si="6"/>
        <v>0</v>
      </c>
      <c r="M16" s="187">
        <f t="shared" si="2"/>
        <v>76.400000000000006</v>
      </c>
    </row>
    <row r="17" spans="1:13" s="54" customFormat="1" ht="30" customHeight="1" thickBot="1" x14ac:dyDescent="0.3">
      <c r="A17" s="241" t="s">
        <v>13</v>
      </c>
      <c r="B17" s="241" t="s">
        <v>55</v>
      </c>
      <c r="C17" s="59" t="s">
        <v>14</v>
      </c>
      <c r="D17" s="60"/>
      <c r="E17" s="61"/>
      <c r="F17" s="62"/>
      <c r="G17" s="62"/>
      <c r="H17" s="58">
        <f>H19+H20</f>
        <v>3355.7</v>
      </c>
      <c r="I17" s="170">
        <f>I19+I20</f>
        <v>2651</v>
      </c>
      <c r="J17" s="58">
        <f>J19+J20</f>
        <v>2500</v>
      </c>
      <c r="K17" s="58">
        <f>K19+K20</f>
        <v>2096.1999999999998</v>
      </c>
      <c r="L17" s="58">
        <f>L19+L20</f>
        <v>2096.1999999999998</v>
      </c>
      <c r="M17" s="58">
        <f t="shared" si="2"/>
        <v>12699.099999999999</v>
      </c>
    </row>
    <row r="18" spans="1:13" s="54" customFormat="1" ht="19.5" customHeight="1" thickBot="1" x14ac:dyDescent="0.3">
      <c r="A18" s="241"/>
      <c r="B18" s="241"/>
      <c r="C18" s="59" t="s">
        <v>12</v>
      </c>
      <c r="D18" s="60"/>
      <c r="E18" s="61"/>
      <c r="F18" s="62"/>
      <c r="G18" s="62"/>
      <c r="H18" s="58"/>
      <c r="I18" s="170"/>
      <c r="J18" s="58"/>
      <c r="K18" s="58"/>
      <c r="L18" s="58"/>
      <c r="M18" s="58"/>
    </row>
    <row r="19" spans="1:13" s="54" customFormat="1" ht="27" customHeight="1" thickBot="1" x14ac:dyDescent="0.3">
      <c r="A19" s="241"/>
      <c r="B19" s="241"/>
      <c r="C19" s="63" t="s">
        <v>47</v>
      </c>
      <c r="D19" s="60">
        <v>807</v>
      </c>
      <c r="E19" s="61" t="s">
        <v>11</v>
      </c>
      <c r="F19" s="64" t="s">
        <v>69</v>
      </c>
      <c r="G19" s="62" t="s">
        <v>11</v>
      </c>
      <c r="H19" s="58">
        <f>H23</f>
        <v>3355.7</v>
      </c>
      <c r="I19" s="170">
        <f>I23</f>
        <v>2651</v>
      </c>
      <c r="J19" s="58">
        <f>J23</f>
        <v>2500</v>
      </c>
      <c r="K19" s="58">
        <f>K23</f>
        <v>2096.1999999999998</v>
      </c>
      <c r="L19" s="58">
        <f>L23</f>
        <v>2096.1999999999998</v>
      </c>
      <c r="M19" s="58">
        <f t="shared" si="2"/>
        <v>12699.099999999999</v>
      </c>
    </row>
    <row r="20" spans="1:13" s="54" customFormat="1" ht="15.75" thickBot="1" x14ac:dyDescent="0.3">
      <c r="A20" s="242"/>
      <c r="B20" s="242"/>
      <c r="C20" s="59" t="s">
        <v>59</v>
      </c>
      <c r="D20" s="60"/>
      <c r="E20" s="61" t="s">
        <v>11</v>
      </c>
      <c r="F20" s="62" t="s">
        <v>11</v>
      </c>
      <c r="G20" s="62" t="s">
        <v>11</v>
      </c>
      <c r="H20" s="58"/>
      <c r="I20" s="170"/>
      <c r="J20" s="58"/>
      <c r="K20" s="58"/>
      <c r="L20" s="58"/>
      <c r="M20" s="58"/>
    </row>
    <row r="21" spans="1:13" s="65" customFormat="1" ht="19.5" customHeight="1" thickBot="1" x14ac:dyDescent="0.3">
      <c r="A21" s="229" t="s">
        <v>17</v>
      </c>
      <c r="B21" s="229" t="s">
        <v>70</v>
      </c>
      <c r="C21" s="67" t="s">
        <v>18</v>
      </c>
      <c r="D21" s="68"/>
      <c r="E21" s="69"/>
      <c r="F21" s="70"/>
      <c r="G21" s="70"/>
      <c r="H21" s="71">
        <f>H23+H24</f>
        <v>3355.7</v>
      </c>
      <c r="I21" s="171">
        <f>I23+I24</f>
        <v>2651</v>
      </c>
      <c r="J21" s="71">
        <f>J23+J24</f>
        <v>2500</v>
      </c>
      <c r="K21" s="71">
        <f>K23+K24</f>
        <v>2096.1999999999998</v>
      </c>
      <c r="L21" s="71">
        <f>L23+L24</f>
        <v>2096.1999999999998</v>
      </c>
      <c r="M21" s="71">
        <f t="shared" si="2"/>
        <v>12699.099999999999</v>
      </c>
    </row>
    <row r="22" spans="1:13" s="65" customFormat="1" ht="23.25" customHeight="1" thickBot="1" x14ac:dyDescent="0.3">
      <c r="A22" s="230"/>
      <c r="B22" s="230"/>
      <c r="C22" s="67" t="s">
        <v>12</v>
      </c>
      <c r="D22" s="68"/>
      <c r="E22" s="69"/>
      <c r="F22" s="70"/>
      <c r="G22" s="70"/>
      <c r="H22" s="71"/>
      <c r="I22" s="171"/>
      <c r="J22" s="71"/>
      <c r="K22" s="71"/>
      <c r="L22" s="71"/>
      <c r="M22" s="71"/>
    </row>
    <row r="23" spans="1:13" s="65" customFormat="1" ht="24.75" thickBot="1" x14ac:dyDescent="0.3">
      <c r="A23" s="230"/>
      <c r="B23" s="230"/>
      <c r="C23" s="73" t="s">
        <v>47</v>
      </c>
      <c r="D23" s="68">
        <v>807</v>
      </c>
      <c r="E23" s="69" t="s">
        <v>48</v>
      </c>
      <c r="F23" s="74" t="s">
        <v>156</v>
      </c>
      <c r="G23" s="70">
        <v>240</v>
      </c>
      <c r="H23" s="71">
        <f>H27+H31</f>
        <v>3355.7</v>
      </c>
      <c r="I23" s="171">
        <f>I27+I31</f>
        <v>2651</v>
      </c>
      <c r="J23" s="71">
        <f t="shared" ref="J23:L23" si="7">J27+J31</f>
        <v>2500</v>
      </c>
      <c r="K23" s="71">
        <f t="shared" si="7"/>
        <v>2096.1999999999998</v>
      </c>
      <c r="L23" s="71">
        <f t="shared" si="7"/>
        <v>2096.1999999999998</v>
      </c>
      <c r="M23" s="71">
        <f t="shared" si="2"/>
        <v>12699.099999999999</v>
      </c>
    </row>
    <row r="24" spans="1:13" s="65" customFormat="1" ht="15.75" thickBot="1" x14ac:dyDescent="0.3">
      <c r="A24" s="231"/>
      <c r="B24" s="231"/>
      <c r="C24" s="67" t="s">
        <v>59</v>
      </c>
      <c r="D24" s="68"/>
      <c r="E24" s="69" t="s">
        <v>11</v>
      </c>
      <c r="F24" s="70" t="s">
        <v>11</v>
      </c>
      <c r="G24" s="70" t="s">
        <v>11</v>
      </c>
      <c r="H24" s="71"/>
      <c r="I24" s="171"/>
      <c r="J24" s="71"/>
      <c r="K24" s="71"/>
      <c r="L24" s="71"/>
      <c r="M24" s="71"/>
    </row>
    <row r="25" spans="1:13" ht="18" customHeight="1" thickBot="1" x14ac:dyDescent="0.3">
      <c r="A25" s="232" t="s">
        <v>71</v>
      </c>
      <c r="B25" s="232" t="s">
        <v>21</v>
      </c>
      <c r="C25" s="3" t="s">
        <v>18</v>
      </c>
      <c r="D25" s="2"/>
      <c r="E25" s="17"/>
      <c r="F25" s="4"/>
      <c r="G25" s="4"/>
      <c r="H25" s="163">
        <f>H27+H28</f>
        <v>1555.7</v>
      </c>
      <c r="I25" s="171">
        <f>I27+I28</f>
        <v>1300</v>
      </c>
      <c r="J25" s="66">
        <f>J27+J28</f>
        <v>1300</v>
      </c>
      <c r="K25" s="66">
        <f>K27+K28</f>
        <v>1096.2</v>
      </c>
      <c r="L25" s="66">
        <f>L27+L28</f>
        <v>1096.2</v>
      </c>
      <c r="M25" s="57">
        <f t="shared" si="2"/>
        <v>6348.0999999999995</v>
      </c>
    </row>
    <row r="26" spans="1:13" ht="23.25" customHeight="1" thickBot="1" x14ac:dyDescent="0.3">
      <c r="A26" s="233"/>
      <c r="B26" s="233"/>
      <c r="C26" s="3" t="s">
        <v>12</v>
      </c>
      <c r="D26" s="2"/>
      <c r="E26" s="17"/>
      <c r="F26" s="4"/>
      <c r="G26" s="4"/>
      <c r="H26" s="163"/>
      <c r="I26" s="171"/>
      <c r="J26" s="66"/>
      <c r="K26" s="66"/>
      <c r="L26" s="66"/>
      <c r="M26" s="57"/>
    </row>
    <row r="27" spans="1:13" ht="24.75" thickBot="1" x14ac:dyDescent="0.3">
      <c r="A27" s="233"/>
      <c r="B27" s="233"/>
      <c r="C27" s="12" t="s">
        <v>47</v>
      </c>
      <c r="D27" s="2">
        <v>807</v>
      </c>
      <c r="E27" s="17" t="s">
        <v>48</v>
      </c>
      <c r="F27" s="168" t="s">
        <v>156</v>
      </c>
      <c r="G27" s="4">
        <v>247</v>
      </c>
      <c r="H27" s="163">
        <v>1555.7</v>
      </c>
      <c r="I27" s="171">
        <v>1300</v>
      </c>
      <c r="J27" s="163">
        <v>1300</v>
      </c>
      <c r="K27" s="163">
        <v>1096.2</v>
      </c>
      <c r="L27" s="163">
        <v>1096.2</v>
      </c>
      <c r="M27" s="57">
        <f t="shared" si="2"/>
        <v>6348.0999999999995</v>
      </c>
    </row>
    <row r="28" spans="1:13" ht="15.75" thickBot="1" x14ac:dyDescent="0.3">
      <c r="A28" s="234"/>
      <c r="B28" s="234"/>
      <c r="C28" s="3" t="s">
        <v>59</v>
      </c>
      <c r="D28" s="2"/>
      <c r="E28" s="17" t="s">
        <v>11</v>
      </c>
      <c r="F28" s="4" t="s">
        <v>11</v>
      </c>
      <c r="G28" s="4" t="s">
        <v>11</v>
      </c>
      <c r="H28" s="163"/>
      <c r="I28" s="171"/>
      <c r="J28" s="163"/>
      <c r="K28" s="163"/>
      <c r="L28" s="163"/>
      <c r="M28" s="57"/>
    </row>
    <row r="29" spans="1:13" ht="18.75" customHeight="1" thickBot="1" x14ac:dyDescent="0.3">
      <c r="A29" s="232" t="s">
        <v>72</v>
      </c>
      <c r="B29" s="232" t="s">
        <v>145</v>
      </c>
      <c r="C29" s="3" t="s">
        <v>18</v>
      </c>
      <c r="D29" s="2"/>
      <c r="E29" s="17"/>
      <c r="F29" s="4"/>
      <c r="G29" s="4"/>
      <c r="H29" s="163">
        <f>H31+H32</f>
        <v>1800</v>
      </c>
      <c r="I29" s="171">
        <f>I31+I32</f>
        <v>1351</v>
      </c>
      <c r="J29" s="163">
        <f>J31+J32</f>
        <v>1200</v>
      </c>
      <c r="K29" s="163">
        <f>K31+K32</f>
        <v>1000</v>
      </c>
      <c r="L29" s="163">
        <f>L31+L32</f>
        <v>1000</v>
      </c>
      <c r="M29" s="57">
        <f t="shared" si="2"/>
        <v>6351</v>
      </c>
    </row>
    <row r="30" spans="1:13" ht="23.25" customHeight="1" thickBot="1" x14ac:dyDescent="0.3">
      <c r="A30" s="233"/>
      <c r="B30" s="233"/>
      <c r="C30" s="3" t="s">
        <v>12</v>
      </c>
      <c r="D30" s="2"/>
      <c r="E30" s="17"/>
      <c r="F30" s="4"/>
      <c r="G30" s="4"/>
      <c r="H30" s="163"/>
      <c r="I30" s="171"/>
      <c r="J30" s="163"/>
      <c r="K30" s="163"/>
      <c r="L30" s="163"/>
      <c r="M30" s="57"/>
    </row>
    <row r="31" spans="1:13" ht="24.75" thickBot="1" x14ac:dyDescent="0.3">
      <c r="A31" s="233"/>
      <c r="B31" s="233"/>
      <c r="C31" s="12" t="s">
        <v>47</v>
      </c>
      <c r="D31" s="2">
        <v>807</v>
      </c>
      <c r="E31" s="17" t="s">
        <v>48</v>
      </c>
      <c r="F31" s="168" t="s">
        <v>156</v>
      </c>
      <c r="G31" s="4">
        <v>244</v>
      </c>
      <c r="H31" s="163">
        <v>1800</v>
      </c>
      <c r="I31" s="171">
        <v>1351</v>
      </c>
      <c r="J31" s="163">
        <v>1200</v>
      </c>
      <c r="K31" s="163">
        <v>1000</v>
      </c>
      <c r="L31" s="163">
        <v>1000</v>
      </c>
      <c r="M31" s="57">
        <f t="shared" si="2"/>
        <v>6351</v>
      </c>
    </row>
    <row r="32" spans="1:13" ht="15.75" thickBot="1" x14ac:dyDescent="0.3">
      <c r="A32" s="234"/>
      <c r="B32" s="234"/>
      <c r="C32" s="3" t="s">
        <v>59</v>
      </c>
      <c r="D32" s="2"/>
      <c r="E32" s="17" t="s">
        <v>11</v>
      </c>
      <c r="F32" s="4" t="s">
        <v>11</v>
      </c>
      <c r="G32" s="4" t="s">
        <v>11</v>
      </c>
      <c r="H32" s="163"/>
      <c r="I32" s="171"/>
      <c r="J32" s="66"/>
      <c r="K32" s="66"/>
      <c r="L32" s="66"/>
      <c r="M32" s="57"/>
    </row>
    <row r="33" spans="1:13" s="54" customFormat="1" ht="30.75" customHeight="1" thickBot="1" x14ac:dyDescent="0.3">
      <c r="A33" s="240" t="s">
        <v>19</v>
      </c>
      <c r="B33" s="240" t="s">
        <v>56</v>
      </c>
      <c r="C33" s="59" t="s">
        <v>14</v>
      </c>
      <c r="D33" s="60"/>
      <c r="E33" s="61"/>
      <c r="F33" s="62"/>
      <c r="G33" s="62"/>
      <c r="H33" s="58">
        <f>H35+H37+H36</f>
        <v>7532.7</v>
      </c>
      <c r="I33" s="170">
        <f>I35+I37+I36</f>
        <v>8916.1</v>
      </c>
      <c r="J33" s="58">
        <f t="shared" ref="J33:M33" si="8">J35+J37+J36</f>
        <v>5804.7</v>
      </c>
      <c r="K33" s="58">
        <f t="shared" si="8"/>
        <v>5804.7</v>
      </c>
      <c r="L33" s="58">
        <f t="shared" si="8"/>
        <v>5804.7</v>
      </c>
      <c r="M33" s="58">
        <f t="shared" si="8"/>
        <v>33862.9</v>
      </c>
    </row>
    <row r="34" spans="1:13" s="54" customFormat="1" ht="17.25" customHeight="1" thickBot="1" x14ac:dyDescent="0.3">
      <c r="A34" s="241"/>
      <c r="B34" s="241"/>
      <c r="C34" s="59" t="s">
        <v>12</v>
      </c>
      <c r="D34" s="60"/>
      <c r="E34" s="61"/>
      <c r="F34" s="62"/>
      <c r="G34" s="62"/>
      <c r="H34" s="58"/>
      <c r="I34" s="170"/>
      <c r="J34" s="58"/>
      <c r="K34" s="58"/>
      <c r="L34" s="58"/>
      <c r="M34" s="58"/>
    </row>
    <row r="35" spans="1:13" s="54" customFormat="1" ht="24.75" thickBot="1" x14ac:dyDescent="0.3">
      <c r="A35" s="241"/>
      <c r="B35" s="241"/>
      <c r="C35" s="63" t="s">
        <v>47</v>
      </c>
      <c r="D35" s="60">
        <v>807</v>
      </c>
      <c r="E35" s="61" t="s">
        <v>49</v>
      </c>
      <c r="F35" s="64" t="s">
        <v>60</v>
      </c>
      <c r="G35" s="62" t="s">
        <v>11</v>
      </c>
      <c r="H35" s="58">
        <f t="shared" ref="H35:J35" si="9">H40+H48+H88+H92+H96</f>
        <v>4888.5</v>
      </c>
      <c r="I35" s="170">
        <f>I40+I48+I88+I92+I96</f>
        <v>5614.4</v>
      </c>
      <c r="J35" s="58">
        <f t="shared" si="9"/>
        <v>5154.7</v>
      </c>
      <c r="K35" s="58">
        <f>K40+K48+K88+K92+K96</f>
        <v>5154.7</v>
      </c>
      <c r="L35" s="58">
        <f>L40+L48+L88+L92+L96</f>
        <v>5154.7</v>
      </c>
      <c r="M35" s="58">
        <f t="shared" si="2"/>
        <v>25967</v>
      </c>
    </row>
    <row r="36" spans="1:13" ht="15.75" thickBot="1" x14ac:dyDescent="0.3">
      <c r="A36" s="241"/>
      <c r="B36" s="241"/>
      <c r="C36" s="63" t="s">
        <v>168</v>
      </c>
      <c r="D36" s="60"/>
      <c r="E36" s="61"/>
      <c r="F36" s="64"/>
      <c r="G36" s="62"/>
      <c r="H36" s="60">
        <f>H101</f>
        <v>617.29999999999995</v>
      </c>
      <c r="I36" s="170">
        <f>I101</f>
        <v>650</v>
      </c>
      <c r="J36" s="58">
        <f t="shared" ref="J36:L36" si="10">J101</f>
        <v>650</v>
      </c>
      <c r="K36" s="58">
        <f t="shared" si="10"/>
        <v>650</v>
      </c>
      <c r="L36" s="58">
        <f t="shared" si="10"/>
        <v>650</v>
      </c>
      <c r="M36" s="58">
        <f t="shared" si="2"/>
        <v>3217.3</v>
      </c>
    </row>
    <row r="37" spans="1:13" s="54" customFormat="1" ht="15.75" thickBot="1" x14ac:dyDescent="0.3">
      <c r="A37" s="242"/>
      <c r="B37" s="242"/>
      <c r="C37" s="59" t="s">
        <v>59</v>
      </c>
      <c r="D37" s="60"/>
      <c r="E37" s="61" t="s">
        <v>11</v>
      </c>
      <c r="F37" s="62" t="s">
        <v>11</v>
      </c>
      <c r="G37" s="62" t="s">
        <v>11</v>
      </c>
      <c r="H37" s="58">
        <f t="shared" ref="H37:L37" si="11">H41+H49+H89+H93+H97</f>
        <v>2026.8999999999999</v>
      </c>
      <c r="I37" s="170">
        <f t="shared" si="11"/>
        <v>2651.7000000000003</v>
      </c>
      <c r="J37" s="58">
        <f t="shared" si="11"/>
        <v>0</v>
      </c>
      <c r="K37" s="58">
        <f t="shared" si="11"/>
        <v>0</v>
      </c>
      <c r="L37" s="58">
        <f t="shared" si="11"/>
        <v>0</v>
      </c>
      <c r="M37" s="58">
        <f t="shared" si="2"/>
        <v>4678.6000000000004</v>
      </c>
    </row>
    <row r="38" spans="1:13" s="72" customFormat="1" ht="17.25" customHeight="1" thickBot="1" x14ac:dyDescent="0.3">
      <c r="A38" s="229" t="s">
        <v>20</v>
      </c>
      <c r="B38" s="229" t="s">
        <v>73</v>
      </c>
      <c r="C38" s="67" t="s">
        <v>18</v>
      </c>
      <c r="D38" s="68"/>
      <c r="E38" s="69"/>
      <c r="F38" s="70"/>
      <c r="G38" s="70"/>
      <c r="H38" s="71">
        <f>H40+H41</f>
        <v>1800</v>
      </c>
      <c r="I38" s="171">
        <f>I40+I41</f>
        <v>2800</v>
      </c>
      <c r="J38" s="71">
        <f>J40+J41</f>
        <v>2700</v>
      </c>
      <c r="K38" s="71">
        <f>K40+K41</f>
        <v>2700</v>
      </c>
      <c r="L38" s="71">
        <f>L40+L41</f>
        <v>2700</v>
      </c>
      <c r="M38" s="71">
        <f t="shared" si="2"/>
        <v>12700</v>
      </c>
    </row>
    <row r="39" spans="1:13" s="72" customFormat="1" ht="23.25" customHeight="1" thickBot="1" x14ac:dyDescent="0.3">
      <c r="A39" s="230"/>
      <c r="B39" s="230"/>
      <c r="C39" s="67" t="s">
        <v>12</v>
      </c>
      <c r="D39" s="68"/>
      <c r="E39" s="69"/>
      <c r="F39" s="70"/>
      <c r="G39" s="70"/>
      <c r="H39" s="71"/>
      <c r="I39" s="171"/>
      <c r="J39" s="71"/>
      <c r="K39" s="71"/>
      <c r="L39" s="71"/>
      <c r="M39" s="71"/>
    </row>
    <row r="40" spans="1:13" s="72" customFormat="1" ht="24.75" thickBot="1" x14ac:dyDescent="0.3">
      <c r="A40" s="230"/>
      <c r="B40" s="230"/>
      <c r="C40" s="73" t="s">
        <v>47</v>
      </c>
      <c r="D40" s="68">
        <v>807</v>
      </c>
      <c r="E40" s="69" t="s">
        <v>49</v>
      </c>
      <c r="F40" s="74" t="s">
        <v>157</v>
      </c>
      <c r="G40" s="70">
        <v>244</v>
      </c>
      <c r="H40" s="71">
        <f>H44</f>
        <v>1800</v>
      </c>
      <c r="I40" s="171">
        <f>I44</f>
        <v>2800</v>
      </c>
      <c r="J40" s="71">
        <f>J44</f>
        <v>2700</v>
      </c>
      <c r="K40" s="71">
        <f>K44</f>
        <v>2700</v>
      </c>
      <c r="L40" s="71">
        <f>L44</f>
        <v>2700</v>
      </c>
      <c r="M40" s="71">
        <f t="shared" si="2"/>
        <v>12700</v>
      </c>
    </row>
    <row r="41" spans="1:13" s="72" customFormat="1" ht="19.5" customHeight="1" thickBot="1" x14ac:dyDescent="0.3">
      <c r="A41" s="231"/>
      <c r="B41" s="231"/>
      <c r="C41" s="67" t="s">
        <v>59</v>
      </c>
      <c r="D41" s="68"/>
      <c r="E41" s="69" t="s">
        <v>11</v>
      </c>
      <c r="F41" s="70" t="s">
        <v>11</v>
      </c>
      <c r="G41" s="70" t="s">
        <v>11</v>
      </c>
      <c r="H41" s="71"/>
      <c r="I41" s="171"/>
      <c r="J41" s="71"/>
      <c r="K41" s="71"/>
      <c r="L41" s="71"/>
      <c r="M41" s="71"/>
    </row>
    <row r="42" spans="1:13" ht="17.25" customHeight="1" thickBot="1" x14ac:dyDescent="0.3">
      <c r="A42" s="232" t="s">
        <v>74</v>
      </c>
      <c r="B42" s="232" t="s">
        <v>52</v>
      </c>
      <c r="C42" s="3" t="s">
        <v>18</v>
      </c>
      <c r="D42" s="2"/>
      <c r="E42" s="17"/>
      <c r="F42" s="4"/>
      <c r="G42" s="4"/>
      <c r="H42" s="163">
        <f>H44+H45</f>
        <v>1800</v>
      </c>
      <c r="I42" s="171">
        <f>I44+I45</f>
        <v>2800</v>
      </c>
      <c r="J42" s="66">
        <f>J44+J45</f>
        <v>2700</v>
      </c>
      <c r="K42" s="66">
        <f>K44+K45</f>
        <v>2700</v>
      </c>
      <c r="L42" s="66">
        <f>L44+L45</f>
        <v>2700</v>
      </c>
      <c r="M42" s="57">
        <f t="shared" si="2"/>
        <v>12700</v>
      </c>
    </row>
    <row r="43" spans="1:13" ht="23.25" customHeight="1" thickBot="1" x14ac:dyDescent="0.3">
      <c r="A43" s="233"/>
      <c r="B43" s="233"/>
      <c r="C43" s="3" t="s">
        <v>12</v>
      </c>
      <c r="D43" s="2"/>
      <c r="E43" s="17"/>
      <c r="F43" s="4"/>
      <c r="G43" s="4"/>
      <c r="H43" s="163"/>
      <c r="I43" s="171"/>
      <c r="J43" s="66"/>
      <c r="K43" s="66"/>
      <c r="L43" s="66"/>
      <c r="M43" s="57"/>
    </row>
    <row r="44" spans="1:13" ht="24.75" thickBot="1" x14ac:dyDescent="0.3">
      <c r="A44" s="233"/>
      <c r="B44" s="233"/>
      <c r="C44" s="12" t="s">
        <v>47</v>
      </c>
      <c r="D44" s="2">
        <v>807</v>
      </c>
      <c r="E44" s="17" t="s">
        <v>49</v>
      </c>
      <c r="F44" s="168" t="s">
        <v>157</v>
      </c>
      <c r="G44" s="4">
        <v>244</v>
      </c>
      <c r="H44" s="163">
        <v>1800</v>
      </c>
      <c r="I44" s="171">
        <v>2800</v>
      </c>
      <c r="J44" s="66">
        <v>2700</v>
      </c>
      <c r="K44" s="66">
        <v>2700</v>
      </c>
      <c r="L44" s="66">
        <v>2700</v>
      </c>
      <c r="M44" s="57">
        <f t="shared" si="2"/>
        <v>12700</v>
      </c>
    </row>
    <row r="45" spans="1:13" ht="15.75" thickBot="1" x14ac:dyDescent="0.3">
      <c r="A45" s="234"/>
      <c r="B45" s="234"/>
      <c r="C45" s="3" t="s">
        <v>59</v>
      </c>
      <c r="D45" s="2"/>
      <c r="E45" s="17" t="s">
        <v>11</v>
      </c>
      <c r="F45" s="40" t="s">
        <v>11</v>
      </c>
      <c r="G45" s="4" t="s">
        <v>11</v>
      </c>
      <c r="H45" s="163"/>
      <c r="I45" s="171"/>
      <c r="J45" s="66"/>
      <c r="K45" s="66"/>
      <c r="L45" s="66"/>
      <c r="M45" s="57"/>
    </row>
    <row r="46" spans="1:13" s="72" customFormat="1" ht="16.5" customHeight="1" thickBot="1" x14ac:dyDescent="0.3">
      <c r="A46" s="229" t="s">
        <v>22</v>
      </c>
      <c r="B46" s="229" t="s">
        <v>75</v>
      </c>
      <c r="C46" s="67" t="s">
        <v>18</v>
      </c>
      <c r="D46" s="68"/>
      <c r="E46" s="69"/>
      <c r="F46" s="70"/>
      <c r="G46" s="70"/>
      <c r="H46" s="71">
        <f>H48+H49</f>
        <v>3037.2</v>
      </c>
      <c r="I46" s="171">
        <f>I48+I49</f>
        <v>2814.4</v>
      </c>
      <c r="J46" s="71">
        <f>J48+J49</f>
        <v>2454.6999999999998</v>
      </c>
      <c r="K46" s="71">
        <f>K48+K49</f>
        <v>2454.6999999999998</v>
      </c>
      <c r="L46" s="71">
        <f>L48+L49</f>
        <v>2454.6999999999998</v>
      </c>
      <c r="M46" s="71">
        <f t="shared" si="2"/>
        <v>13215.7</v>
      </c>
    </row>
    <row r="47" spans="1:13" s="72" customFormat="1" ht="20.25" customHeight="1" thickBot="1" x14ac:dyDescent="0.3">
      <c r="A47" s="230"/>
      <c r="B47" s="230"/>
      <c r="C47" s="67" t="s">
        <v>12</v>
      </c>
      <c r="D47" s="68"/>
      <c r="E47" s="69"/>
      <c r="F47" s="70"/>
      <c r="G47" s="70"/>
      <c r="H47" s="71"/>
      <c r="I47" s="171"/>
      <c r="J47" s="71"/>
      <c r="K47" s="71"/>
      <c r="L47" s="71"/>
      <c r="M47" s="71"/>
    </row>
    <row r="48" spans="1:13" s="72" customFormat="1" ht="24.75" thickBot="1" x14ac:dyDescent="0.3">
      <c r="A48" s="230"/>
      <c r="B48" s="230"/>
      <c r="C48" s="73" t="s">
        <v>47</v>
      </c>
      <c r="D48" s="68">
        <v>807</v>
      </c>
      <c r="E48" s="69" t="s">
        <v>49</v>
      </c>
      <c r="F48" s="74" t="s">
        <v>158</v>
      </c>
      <c r="G48" s="70">
        <v>244</v>
      </c>
      <c r="H48" s="71">
        <f>H52+H56+H60+H64+H68+H72+H76+H80+H84</f>
        <v>3037.2</v>
      </c>
      <c r="I48" s="171">
        <f>I52+I56+I60+I64+I68+I72+I76+I80+I84</f>
        <v>2814.4</v>
      </c>
      <c r="J48" s="71">
        <f>J52+J56+J60+J64+J68+J72+J76+J80+J84</f>
        <v>2454.6999999999998</v>
      </c>
      <c r="K48" s="71">
        <f>K52+K56+K60+K64+K68+K72+K76+K80+K84</f>
        <v>2454.6999999999998</v>
      </c>
      <c r="L48" s="71">
        <f>L52+L56+L60+L64+L68+L72+L76+L80+L84</f>
        <v>2454.6999999999998</v>
      </c>
      <c r="M48" s="71">
        <f t="shared" si="2"/>
        <v>13215.7</v>
      </c>
    </row>
    <row r="49" spans="1:13" s="72" customFormat="1" ht="19.5" customHeight="1" thickBot="1" x14ac:dyDescent="0.3">
      <c r="A49" s="231"/>
      <c r="B49" s="231"/>
      <c r="C49" s="67" t="s">
        <v>59</v>
      </c>
      <c r="D49" s="68"/>
      <c r="E49" s="69" t="s">
        <v>11</v>
      </c>
      <c r="F49" s="70" t="s">
        <v>11</v>
      </c>
      <c r="G49" s="70" t="s">
        <v>11</v>
      </c>
      <c r="H49" s="71">
        <f>H61</f>
        <v>0</v>
      </c>
      <c r="I49" s="171">
        <f>I61</f>
        <v>0</v>
      </c>
      <c r="J49" s="71">
        <f>J61</f>
        <v>0</v>
      </c>
      <c r="K49" s="71">
        <f>K61</f>
        <v>0</v>
      </c>
      <c r="L49" s="71">
        <f>L61</f>
        <v>0</v>
      </c>
      <c r="M49" s="71"/>
    </row>
    <row r="50" spans="1:13" ht="18.75" customHeight="1" thickBot="1" x14ac:dyDescent="0.3">
      <c r="A50" s="232" t="s">
        <v>76</v>
      </c>
      <c r="B50" s="232" t="s">
        <v>146</v>
      </c>
      <c r="C50" s="3" t="s">
        <v>18</v>
      </c>
      <c r="D50" s="2"/>
      <c r="E50" s="17"/>
      <c r="F50" s="4"/>
      <c r="G50" s="172"/>
      <c r="H50" s="163">
        <f>H52+H53</f>
        <v>500</v>
      </c>
      <c r="I50" s="171">
        <f>I52+I53</f>
        <v>614.4</v>
      </c>
      <c r="J50" s="66">
        <f>J52+J53</f>
        <v>654.70000000000005</v>
      </c>
      <c r="K50" s="66">
        <f>K52+K53</f>
        <v>654.70000000000005</v>
      </c>
      <c r="L50" s="66">
        <f>L52+L53</f>
        <v>654.70000000000005</v>
      </c>
      <c r="M50" s="57">
        <f t="shared" si="2"/>
        <v>3078.5</v>
      </c>
    </row>
    <row r="51" spans="1:13" ht="23.25" customHeight="1" thickBot="1" x14ac:dyDescent="0.3">
      <c r="A51" s="233"/>
      <c r="B51" s="233"/>
      <c r="C51" s="3" t="s">
        <v>12</v>
      </c>
      <c r="D51" s="2"/>
      <c r="E51" s="17"/>
      <c r="F51" s="4"/>
      <c r="G51" s="173"/>
      <c r="H51" s="163"/>
      <c r="I51" s="171"/>
      <c r="J51" s="66"/>
      <c r="K51" s="66"/>
      <c r="L51" s="66"/>
      <c r="M51" s="57"/>
    </row>
    <row r="52" spans="1:13" ht="24.75" thickBot="1" x14ac:dyDescent="0.3">
      <c r="A52" s="233"/>
      <c r="B52" s="233"/>
      <c r="C52" s="12" t="s">
        <v>47</v>
      </c>
      <c r="D52" s="2">
        <v>807</v>
      </c>
      <c r="E52" s="17" t="s">
        <v>49</v>
      </c>
      <c r="F52" s="168" t="s">
        <v>158</v>
      </c>
      <c r="G52" s="172">
        <v>244</v>
      </c>
      <c r="H52" s="163">
        <v>500</v>
      </c>
      <c r="I52" s="171">
        <v>614.4</v>
      </c>
      <c r="J52" s="66">
        <v>654.70000000000005</v>
      </c>
      <c r="K52" s="66">
        <v>654.70000000000005</v>
      </c>
      <c r="L52" s="66">
        <v>654.70000000000005</v>
      </c>
      <c r="M52" s="57">
        <f t="shared" si="2"/>
        <v>3078.5</v>
      </c>
    </row>
    <row r="53" spans="1:13" ht="19.5" customHeight="1" thickBot="1" x14ac:dyDescent="0.3">
      <c r="A53" s="234"/>
      <c r="B53" s="234"/>
      <c r="C53" s="3" t="s">
        <v>59</v>
      </c>
      <c r="D53" s="2"/>
      <c r="E53" s="17" t="s">
        <v>11</v>
      </c>
      <c r="F53" s="4" t="s">
        <v>11</v>
      </c>
      <c r="G53" s="172" t="s">
        <v>11</v>
      </c>
      <c r="H53" s="163"/>
      <c r="I53" s="171"/>
      <c r="J53" s="66"/>
      <c r="K53" s="66"/>
      <c r="L53" s="66"/>
      <c r="M53" s="57"/>
    </row>
    <row r="54" spans="1:13" ht="20.25" customHeight="1" thickBot="1" x14ac:dyDescent="0.3">
      <c r="A54" s="232" t="s">
        <v>77</v>
      </c>
      <c r="B54" s="232" t="s">
        <v>120</v>
      </c>
      <c r="C54" s="3" t="s">
        <v>18</v>
      </c>
      <c r="D54" s="2"/>
      <c r="E54" s="17"/>
      <c r="F54" s="4"/>
      <c r="G54" s="172"/>
      <c r="H54" s="163">
        <f>H56+H57</f>
        <v>0</v>
      </c>
      <c r="I54" s="171">
        <f>I56+I57</f>
        <v>0</v>
      </c>
      <c r="J54" s="66">
        <f>J56+J57</f>
        <v>0</v>
      </c>
      <c r="K54" s="66">
        <f>K56+K57</f>
        <v>0</v>
      </c>
      <c r="L54" s="66">
        <f>L56+L57</f>
        <v>0</v>
      </c>
      <c r="M54" s="57">
        <f t="shared" si="2"/>
        <v>0</v>
      </c>
    </row>
    <row r="55" spans="1:13" ht="23.25" customHeight="1" thickBot="1" x14ac:dyDescent="0.3">
      <c r="A55" s="233"/>
      <c r="B55" s="233"/>
      <c r="C55" s="3" t="s">
        <v>12</v>
      </c>
      <c r="D55" s="2"/>
      <c r="E55" s="17"/>
      <c r="F55" s="4"/>
      <c r="G55" s="172"/>
      <c r="H55" s="163"/>
      <c r="I55" s="171"/>
      <c r="J55" s="66"/>
      <c r="K55" s="66"/>
      <c r="L55" s="66"/>
      <c r="M55" s="57"/>
    </row>
    <row r="56" spans="1:13" ht="24.75" thickBot="1" x14ac:dyDescent="0.3">
      <c r="A56" s="233"/>
      <c r="B56" s="233"/>
      <c r="C56" s="12" t="s">
        <v>47</v>
      </c>
      <c r="D56" s="2">
        <v>807</v>
      </c>
      <c r="E56" s="17" t="s">
        <v>49</v>
      </c>
      <c r="F56" s="168" t="s">
        <v>158</v>
      </c>
      <c r="G56" s="172">
        <v>244</v>
      </c>
      <c r="H56" s="163">
        <v>0</v>
      </c>
      <c r="I56" s="171">
        <v>0</v>
      </c>
      <c r="J56" s="66">
        <v>0</v>
      </c>
      <c r="K56" s="66">
        <v>0</v>
      </c>
      <c r="L56" s="66">
        <v>0</v>
      </c>
      <c r="M56" s="57">
        <f t="shared" si="2"/>
        <v>0</v>
      </c>
    </row>
    <row r="57" spans="1:13" ht="15.75" customHeight="1" thickBot="1" x14ac:dyDescent="0.3">
      <c r="A57" s="234"/>
      <c r="B57" s="234"/>
      <c r="C57" s="3" t="s">
        <v>59</v>
      </c>
      <c r="D57" s="2"/>
      <c r="E57" s="17" t="s">
        <v>11</v>
      </c>
      <c r="F57" s="4" t="s">
        <v>11</v>
      </c>
      <c r="G57" s="172" t="s">
        <v>11</v>
      </c>
      <c r="H57" s="163"/>
      <c r="I57" s="171"/>
      <c r="J57" s="66"/>
      <c r="K57" s="66"/>
      <c r="L57" s="66"/>
      <c r="M57" s="57"/>
    </row>
    <row r="58" spans="1:13" ht="21" customHeight="1" thickBot="1" x14ac:dyDescent="0.3">
      <c r="A58" s="232" t="s">
        <v>78</v>
      </c>
      <c r="B58" s="232" t="s">
        <v>125</v>
      </c>
      <c r="C58" s="3" t="s">
        <v>18</v>
      </c>
      <c r="D58" s="2"/>
      <c r="E58" s="17"/>
      <c r="F58" s="4"/>
      <c r="G58" s="172"/>
      <c r="H58" s="163">
        <f>H60+H61</f>
        <v>600</v>
      </c>
      <c r="I58" s="171">
        <f>I60+I61</f>
        <v>600</v>
      </c>
      <c r="J58" s="66">
        <f>J60+J61</f>
        <v>400</v>
      </c>
      <c r="K58" s="66">
        <f>K60+K61</f>
        <v>400</v>
      </c>
      <c r="L58" s="66">
        <f>L60+L61</f>
        <v>400</v>
      </c>
      <c r="M58" s="57">
        <f t="shared" si="2"/>
        <v>2400</v>
      </c>
    </row>
    <row r="59" spans="1:13" ht="23.25" customHeight="1" thickBot="1" x14ac:dyDescent="0.3">
      <c r="A59" s="233"/>
      <c r="B59" s="233"/>
      <c r="C59" s="3" t="s">
        <v>12</v>
      </c>
      <c r="D59" s="2"/>
      <c r="E59" s="17"/>
      <c r="F59" s="4"/>
      <c r="G59" s="172"/>
      <c r="H59" s="163"/>
      <c r="I59" s="171"/>
      <c r="J59" s="66"/>
      <c r="K59" s="66"/>
      <c r="L59" s="66"/>
      <c r="M59" s="57"/>
    </row>
    <row r="60" spans="1:13" ht="24.75" thickBot="1" x14ac:dyDescent="0.3">
      <c r="A60" s="233"/>
      <c r="B60" s="233"/>
      <c r="C60" s="12" t="s">
        <v>47</v>
      </c>
      <c r="D60" s="2">
        <v>807</v>
      </c>
      <c r="E60" s="17" t="s">
        <v>49</v>
      </c>
      <c r="F60" s="168" t="s">
        <v>158</v>
      </c>
      <c r="G60" s="172">
        <v>244</v>
      </c>
      <c r="H60" s="163">
        <v>600</v>
      </c>
      <c r="I60" s="171">
        <v>600</v>
      </c>
      <c r="J60" s="66">
        <v>400</v>
      </c>
      <c r="K60" s="66">
        <v>400</v>
      </c>
      <c r="L60" s="66">
        <v>400</v>
      </c>
      <c r="M60" s="57">
        <f t="shared" si="2"/>
        <v>2400</v>
      </c>
    </row>
    <row r="61" spans="1:13" ht="19.5" customHeight="1" thickBot="1" x14ac:dyDescent="0.3">
      <c r="A61" s="234"/>
      <c r="B61" s="234"/>
      <c r="C61" s="3" t="s">
        <v>59</v>
      </c>
      <c r="D61" s="2"/>
      <c r="E61" s="17" t="s">
        <v>11</v>
      </c>
      <c r="F61" s="4" t="s">
        <v>11</v>
      </c>
      <c r="G61" s="172" t="s">
        <v>11</v>
      </c>
      <c r="H61" s="163"/>
      <c r="I61" s="171"/>
      <c r="J61" s="66"/>
      <c r="K61" s="66"/>
      <c r="L61" s="66"/>
      <c r="M61" s="57"/>
    </row>
    <row r="62" spans="1:13" ht="21" customHeight="1" thickBot="1" x14ac:dyDescent="0.3">
      <c r="A62" s="232" t="s">
        <v>79</v>
      </c>
      <c r="B62" s="232" t="s">
        <v>121</v>
      </c>
      <c r="C62" s="3" t="s">
        <v>18</v>
      </c>
      <c r="D62" s="2"/>
      <c r="E62" s="17"/>
      <c r="F62" s="4"/>
      <c r="G62" s="172"/>
      <c r="H62" s="163">
        <f>H64+H65</f>
        <v>100</v>
      </c>
      <c r="I62" s="171">
        <f>I64+I65</f>
        <v>100</v>
      </c>
      <c r="J62" s="66">
        <f>J64+J65</f>
        <v>100</v>
      </c>
      <c r="K62" s="66">
        <f>K64+K65</f>
        <v>100</v>
      </c>
      <c r="L62" s="66">
        <f>L64+L65</f>
        <v>100</v>
      </c>
      <c r="M62" s="57">
        <f t="shared" si="2"/>
        <v>500</v>
      </c>
    </row>
    <row r="63" spans="1:13" ht="23.25" customHeight="1" thickBot="1" x14ac:dyDescent="0.3">
      <c r="A63" s="233"/>
      <c r="B63" s="233"/>
      <c r="C63" s="3" t="s">
        <v>12</v>
      </c>
      <c r="D63" s="2"/>
      <c r="E63" s="17"/>
      <c r="F63" s="4"/>
      <c r="G63" s="172"/>
      <c r="H63" s="163"/>
      <c r="I63" s="171"/>
      <c r="J63" s="66"/>
      <c r="K63" s="66"/>
      <c r="L63" s="66"/>
      <c r="M63" s="57"/>
    </row>
    <row r="64" spans="1:13" ht="24.75" thickBot="1" x14ac:dyDescent="0.3">
      <c r="A64" s="233"/>
      <c r="B64" s="233"/>
      <c r="C64" s="12" t="s">
        <v>47</v>
      </c>
      <c r="D64" s="2">
        <v>807</v>
      </c>
      <c r="E64" s="17" t="s">
        <v>49</v>
      </c>
      <c r="F64" s="168" t="s">
        <v>158</v>
      </c>
      <c r="G64" s="172">
        <v>244</v>
      </c>
      <c r="H64" s="163">
        <v>100</v>
      </c>
      <c r="I64" s="171">
        <v>100</v>
      </c>
      <c r="J64" s="66">
        <v>100</v>
      </c>
      <c r="K64" s="66">
        <v>100</v>
      </c>
      <c r="L64" s="66">
        <v>100</v>
      </c>
      <c r="M64" s="57">
        <f t="shared" ref="M64:M134" si="12">H64+I64+L64+J64+K64</f>
        <v>500</v>
      </c>
    </row>
    <row r="65" spans="1:13" ht="15.75" thickBot="1" x14ac:dyDescent="0.3">
      <c r="A65" s="234"/>
      <c r="B65" s="234"/>
      <c r="C65" s="3" t="s">
        <v>59</v>
      </c>
      <c r="D65" s="2"/>
      <c r="E65" s="17" t="s">
        <v>11</v>
      </c>
      <c r="F65" s="4" t="s">
        <v>11</v>
      </c>
      <c r="G65" s="172" t="s">
        <v>11</v>
      </c>
      <c r="H65" s="163"/>
      <c r="I65" s="171"/>
      <c r="J65" s="66"/>
      <c r="K65" s="66"/>
      <c r="L65" s="66"/>
      <c r="M65" s="57"/>
    </row>
    <row r="66" spans="1:13" ht="20.25" customHeight="1" thickBot="1" x14ac:dyDescent="0.3">
      <c r="A66" s="232" t="s">
        <v>80</v>
      </c>
      <c r="B66" s="232" t="s">
        <v>147</v>
      </c>
      <c r="C66" s="3" t="s">
        <v>18</v>
      </c>
      <c r="D66" s="2"/>
      <c r="E66" s="17"/>
      <c r="F66" s="4"/>
      <c r="G66" s="172"/>
      <c r="H66" s="163">
        <f>H68+H69</f>
        <v>200</v>
      </c>
      <c r="I66" s="171">
        <f>I68+I69</f>
        <v>300</v>
      </c>
      <c r="J66" s="66">
        <f>J68+J69</f>
        <v>200</v>
      </c>
      <c r="K66" s="66">
        <f>K68+K69</f>
        <v>200</v>
      </c>
      <c r="L66" s="66">
        <f>L68+L69</f>
        <v>200</v>
      </c>
      <c r="M66" s="57">
        <f t="shared" si="12"/>
        <v>1100</v>
      </c>
    </row>
    <row r="67" spans="1:13" ht="23.25" customHeight="1" thickBot="1" x14ac:dyDescent="0.3">
      <c r="A67" s="233"/>
      <c r="B67" s="233"/>
      <c r="C67" s="3" t="s">
        <v>12</v>
      </c>
      <c r="D67" s="2"/>
      <c r="E67" s="17"/>
      <c r="F67" s="4"/>
      <c r="G67" s="172"/>
      <c r="H67" s="163"/>
      <c r="I67" s="171"/>
      <c r="J67" s="66"/>
      <c r="K67" s="66"/>
      <c r="L67" s="66"/>
      <c r="M67" s="57"/>
    </row>
    <row r="68" spans="1:13" ht="24.75" thickBot="1" x14ac:dyDescent="0.3">
      <c r="A68" s="233"/>
      <c r="B68" s="233"/>
      <c r="C68" s="12" t="s">
        <v>47</v>
      </c>
      <c r="D68" s="2">
        <v>807</v>
      </c>
      <c r="E68" s="17" t="s">
        <v>49</v>
      </c>
      <c r="F68" s="168" t="s">
        <v>158</v>
      </c>
      <c r="G68" s="172">
        <v>244</v>
      </c>
      <c r="H68" s="163">
        <v>200</v>
      </c>
      <c r="I68" s="171">
        <v>300</v>
      </c>
      <c r="J68" s="66">
        <v>200</v>
      </c>
      <c r="K68" s="66">
        <v>200</v>
      </c>
      <c r="L68" s="66">
        <v>200</v>
      </c>
      <c r="M68" s="57">
        <f t="shared" si="12"/>
        <v>1100</v>
      </c>
    </row>
    <row r="69" spans="1:13" ht="15.75" thickBot="1" x14ac:dyDescent="0.3">
      <c r="A69" s="234"/>
      <c r="B69" s="234"/>
      <c r="C69" s="3" t="s">
        <v>59</v>
      </c>
      <c r="D69" s="2"/>
      <c r="E69" s="17" t="s">
        <v>11</v>
      </c>
      <c r="F69" s="4" t="s">
        <v>11</v>
      </c>
      <c r="G69" s="172" t="s">
        <v>11</v>
      </c>
      <c r="H69" s="163"/>
      <c r="I69" s="171"/>
      <c r="J69" s="66"/>
      <c r="K69" s="66"/>
      <c r="L69" s="66"/>
      <c r="M69" s="57"/>
    </row>
    <row r="70" spans="1:13" ht="19.5" customHeight="1" thickBot="1" x14ac:dyDescent="0.3">
      <c r="A70" s="232" t="s">
        <v>81</v>
      </c>
      <c r="B70" s="232" t="s">
        <v>126</v>
      </c>
      <c r="C70" s="3" t="s">
        <v>18</v>
      </c>
      <c r="D70" s="2"/>
      <c r="E70" s="17"/>
      <c r="F70" s="4"/>
      <c r="G70" s="172"/>
      <c r="H70" s="163">
        <f>H72+H73</f>
        <v>937.2</v>
      </c>
      <c r="I70" s="171">
        <f>I72+I73</f>
        <v>1000</v>
      </c>
      <c r="J70" s="188">
        <f t="shared" ref="J70:L70" si="13">J72+J73</f>
        <v>800</v>
      </c>
      <c r="K70" s="188">
        <f t="shared" si="13"/>
        <v>800</v>
      </c>
      <c r="L70" s="188">
        <f t="shared" si="13"/>
        <v>800</v>
      </c>
      <c r="M70" s="57">
        <f t="shared" si="12"/>
        <v>4337.2</v>
      </c>
    </row>
    <row r="71" spans="1:13" ht="23.25" customHeight="1" thickBot="1" x14ac:dyDescent="0.3">
      <c r="A71" s="233"/>
      <c r="B71" s="233"/>
      <c r="C71" s="3" t="s">
        <v>12</v>
      </c>
      <c r="D71" s="2"/>
      <c r="E71" s="17"/>
      <c r="F71" s="4"/>
      <c r="G71" s="172"/>
      <c r="H71" s="163"/>
      <c r="I71" s="171"/>
      <c r="J71" s="66"/>
      <c r="K71" s="66"/>
      <c r="L71" s="66"/>
      <c r="M71" s="57"/>
    </row>
    <row r="72" spans="1:13" ht="24.75" thickBot="1" x14ac:dyDescent="0.3">
      <c r="A72" s="233"/>
      <c r="B72" s="233"/>
      <c r="C72" s="12" t="s">
        <v>47</v>
      </c>
      <c r="D72" s="2">
        <v>807</v>
      </c>
      <c r="E72" s="17" t="s">
        <v>49</v>
      </c>
      <c r="F72" s="168" t="s">
        <v>158</v>
      </c>
      <c r="G72" s="172">
        <v>244</v>
      </c>
      <c r="H72" s="163">
        <v>937.2</v>
      </c>
      <c r="I72" s="171">
        <v>1000</v>
      </c>
      <c r="J72" s="66">
        <v>800</v>
      </c>
      <c r="K72" s="66">
        <v>800</v>
      </c>
      <c r="L72" s="66">
        <v>800</v>
      </c>
      <c r="M72" s="57">
        <f t="shared" si="12"/>
        <v>4337.2</v>
      </c>
    </row>
    <row r="73" spans="1:13" ht="15.75" thickBot="1" x14ac:dyDescent="0.3">
      <c r="A73" s="234"/>
      <c r="B73" s="234"/>
      <c r="C73" s="3" t="s">
        <v>59</v>
      </c>
      <c r="D73" s="2"/>
      <c r="E73" s="17" t="s">
        <v>11</v>
      </c>
      <c r="F73" s="4" t="s">
        <v>11</v>
      </c>
      <c r="G73" s="172" t="s">
        <v>11</v>
      </c>
      <c r="H73" s="163"/>
      <c r="I73" s="171"/>
      <c r="J73" s="66"/>
      <c r="K73" s="66"/>
      <c r="L73" s="66"/>
      <c r="M73" s="57"/>
    </row>
    <row r="74" spans="1:13" ht="18.75" customHeight="1" thickBot="1" x14ac:dyDescent="0.3">
      <c r="A74" s="249" t="s">
        <v>82</v>
      </c>
      <c r="B74" s="249" t="s">
        <v>127</v>
      </c>
      <c r="C74" s="3" t="s">
        <v>18</v>
      </c>
      <c r="D74" s="2"/>
      <c r="E74" s="17"/>
      <c r="F74" s="4"/>
      <c r="G74" s="172"/>
      <c r="H74" s="163">
        <f>H76+H77</f>
        <v>0</v>
      </c>
      <c r="I74" s="171">
        <f>I76+I77</f>
        <v>0</v>
      </c>
      <c r="J74" s="66">
        <f>J76+J77</f>
        <v>0</v>
      </c>
      <c r="K74" s="66">
        <f>K76+K77</f>
        <v>0</v>
      </c>
      <c r="L74" s="66">
        <f>L76+L77</f>
        <v>0</v>
      </c>
      <c r="M74" s="57">
        <f t="shared" si="12"/>
        <v>0</v>
      </c>
    </row>
    <row r="75" spans="1:13" ht="23.25" customHeight="1" thickBot="1" x14ac:dyDescent="0.3">
      <c r="A75" s="250"/>
      <c r="B75" s="250"/>
      <c r="C75" s="3" t="s">
        <v>12</v>
      </c>
      <c r="D75" s="2"/>
      <c r="E75" s="17"/>
      <c r="F75" s="4"/>
      <c r="G75" s="172"/>
      <c r="H75" s="163"/>
      <c r="I75" s="171"/>
      <c r="J75" s="66"/>
      <c r="K75" s="66"/>
      <c r="L75" s="66"/>
      <c r="M75" s="57"/>
    </row>
    <row r="76" spans="1:13" ht="24.75" thickBot="1" x14ac:dyDescent="0.3">
      <c r="A76" s="250"/>
      <c r="B76" s="250"/>
      <c r="C76" s="12" t="s">
        <v>47</v>
      </c>
      <c r="D76" s="2">
        <v>807</v>
      </c>
      <c r="E76" s="17" t="s">
        <v>49</v>
      </c>
      <c r="F76" s="168" t="s">
        <v>158</v>
      </c>
      <c r="G76" s="172">
        <v>244</v>
      </c>
      <c r="H76" s="163">
        <v>0</v>
      </c>
      <c r="I76" s="171">
        <v>0</v>
      </c>
      <c r="J76" s="66">
        <v>0</v>
      </c>
      <c r="K76" s="66">
        <v>0</v>
      </c>
      <c r="L76" s="66">
        <v>0</v>
      </c>
      <c r="M76" s="57">
        <f t="shared" si="12"/>
        <v>0</v>
      </c>
    </row>
    <row r="77" spans="1:13" ht="15.75" thickBot="1" x14ac:dyDescent="0.3">
      <c r="A77" s="251"/>
      <c r="B77" s="250"/>
      <c r="C77" s="3" t="s">
        <v>59</v>
      </c>
      <c r="D77" s="2"/>
      <c r="E77" s="17" t="s">
        <v>11</v>
      </c>
      <c r="F77" s="4" t="s">
        <v>11</v>
      </c>
      <c r="G77" s="172" t="s">
        <v>11</v>
      </c>
      <c r="H77" s="163"/>
      <c r="I77" s="171"/>
      <c r="J77" s="66"/>
      <c r="K77" s="66"/>
      <c r="L77" s="66"/>
      <c r="M77" s="57"/>
    </row>
    <row r="78" spans="1:13" ht="20.25" customHeight="1" thickBot="1" x14ac:dyDescent="0.3">
      <c r="A78" s="249" t="s">
        <v>83</v>
      </c>
      <c r="B78" s="232" t="s">
        <v>122</v>
      </c>
      <c r="C78" s="3" t="s">
        <v>18</v>
      </c>
      <c r="D78" s="2"/>
      <c r="E78" s="17"/>
      <c r="F78" s="4"/>
      <c r="G78" s="172"/>
      <c r="H78" s="163">
        <f>H80+H81</f>
        <v>300</v>
      </c>
      <c r="I78" s="171">
        <f>I80+I81</f>
        <v>0</v>
      </c>
      <c r="J78" s="66">
        <f>J80+J81</f>
        <v>0</v>
      </c>
      <c r="K78" s="66">
        <f>K80+K81</f>
        <v>0</v>
      </c>
      <c r="L78" s="66">
        <f>L80+L81</f>
        <v>0</v>
      </c>
      <c r="M78" s="57">
        <f t="shared" si="12"/>
        <v>300</v>
      </c>
    </row>
    <row r="79" spans="1:13" ht="23.25" customHeight="1" thickBot="1" x14ac:dyDescent="0.3">
      <c r="A79" s="250"/>
      <c r="B79" s="233"/>
      <c r="C79" s="3" t="s">
        <v>12</v>
      </c>
      <c r="D79" s="2"/>
      <c r="E79" s="17"/>
      <c r="F79" s="4"/>
      <c r="G79" s="172"/>
      <c r="H79" s="163"/>
      <c r="I79" s="171"/>
      <c r="J79" s="66"/>
      <c r="K79" s="66"/>
      <c r="L79" s="66"/>
      <c r="M79" s="57"/>
    </row>
    <row r="80" spans="1:13" ht="24.75" thickBot="1" x14ac:dyDescent="0.3">
      <c r="A80" s="250"/>
      <c r="B80" s="233"/>
      <c r="C80" s="12" t="s">
        <v>47</v>
      </c>
      <c r="D80" s="2">
        <v>807</v>
      </c>
      <c r="E80" s="17" t="s">
        <v>49</v>
      </c>
      <c r="F80" s="168" t="s">
        <v>158</v>
      </c>
      <c r="G80" s="172">
        <v>244</v>
      </c>
      <c r="H80" s="163">
        <v>300</v>
      </c>
      <c r="I80" s="171">
        <v>0</v>
      </c>
      <c r="J80" s="66">
        <v>0</v>
      </c>
      <c r="K80" s="66">
        <v>0</v>
      </c>
      <c r="L80" s="66">
        <v>0</v>
      </c>
      <c r="M80" s="57">
        <f t="shared" si="12"/>
        <v>300</v>
      </c>
    </row>
    <row r="81" spans="1:13" ht="17.25" customHeight="1" thickBot="1" x14ac:dyDescent="0.3">
      <c r="A81" s="251"/>
      <c r="B81" s="234"/>
      <c r="C81" s="3" t="s">
        <v>59</v>
      </c>
      <c r="D81" s="2"/>
      <c r="E81" s="17" t="s">
        <v>11</v>
      </c>
      <c r="F81" s="4" t="s">
        <v>11</v>
      </c>
      <c r="G81" s="172" t="s">
        <v>11</v>
      </c>
      <c r="H81" s="163"/>
      <c r="I81" s="171"/>
      <c r="J81" s="66"/>
      <c r="K81" s="66"/>
      <c r="L81" s="66"/>
      <c r="M81" s="57"/>
    </row>
    <row r="82" spans="1:13" ht="19.5" customHeight="1" thickBot="1" x14ac:dyDescent="0.3">
      <c r="A82" s="249" t="s">
        <v>84</v>
      </c>
      <c r="B82" s="232" t="s">
        <v>123</v>
      </c>
      <c r="C82" s="3" t="s">
        <v>18</v>
      </c>
      <c r="D82" s="2"/>
      <c r="E82" s="17"/>
      <c r="F82" s="4"/>
      <c r="G82" s="172"/>
      <c r="H82" s="163">
        <f>H84+H85</f>
        <v>400</v>
      </c>
      <c r="I82" s="171">
        <f>I84+I85</f>
        <v>200</v>
      </c>
      <c r="J82" s="66">
        <f>J84+J85</f>
        <v>300</v>
      </c>
      <c r="K82" s="66">
        <f>K84+K85</f>
        <v>300</v>
      </c>
      <c r="L82" s="66">
        <f>L84+L85</f>
        <v>300</v>
      </c>
      <c r="M82" s="57">
        <f t="shared" si="12"/>
        <v>1500</v>
      </c>
    </row>
    <row r="83" spans="1:13" ht="23.25" customHeight="1" thickBot="1" x14ac:dyDescent="0.3">
      <c r="A83" s="250"/>
      <c r="B83" s="233"/>
      <c r="C83" s="3" t="s">
        <v>12</v>
      </c>
      <c r="D83" s="2"/>
      <c r="E83" s="17"/>
      <c r="F83" s="4"/>
      <c r="G83" s="172"/>
      <c r="H83" s="163"/>
      <c r="I83" s="171"/>
      <c r="J83" s="66"/>
      <c r="K83" s="66"/>
      <c r="L83" s="66"/>
      <c r="M83" s="57"/>
    </row>
    <row r="84" spans="1:13" ht="24.75" thickBot="1" x14ac:dyDescent="0.3">
      <c r="A84" s="250"/>
      <c r="B84" s="233"/>
      <c r="C84" s="12" t="s">
        <v>47</v>
      </c>
      <c r="D84" s="2">
        <v>807</v>
      </c>
      <c r="E84" s="17" t="s">
        <v>49</v>
      </c>
      <c r="F84" s="168" t="s">
        <v>158</v>
      </c>
      <c r="G84" s="172">
        <v>244</v>
      </c>
      <c r="H84" s="163">
        <v>400</v>
      </c>
      <c r="I84" s="171">
        <v>200</v>
      </c>
      <c r="J84" s="66">
        <v>300</v>
      </c>
      <c r="K84" s="66">
        <v>300</v>
      </c>
      <c r="L84" s="66">
        <v>300</v>
      </c>
      <c r="M84" s="57">
        <f t="shared" si="12"/>
        <v>1500</v>
      </c>
    </row>
    <row r="85" spans="1:13" ht="15.75" thickBot="1" x14ac:dyDescent="0.3">
      <c r="A85" s="251"/>
      <c r="B85" s="234"/>
      <c r="C85" s="3" t="s">
        <v>59</v>
      </c>
      <c r="D85" s="2"/>
      <c r="E85" s="17" t="s">
        <v>11</v>
      </c>
      <c r="F85" s="40" t="s">
        <v>11</v>
      </c>
      <c r="G85" s="172" t="s">
        <v>11</v>
      </c>
      <c r="H85" s="163"/>
      <c r="I85" s="171"/>
      <c r="J85" s="66"/>
      <c r="K85" s="66"/>
      <c r="L85" s="66"/>
      <c r="M85" s="57"/>
    </row>
    <row r="86" spans="1:13" s="72" customFormat="1" ht="19.5" customHeight="1" thickBot="1" x14ac:dyDescent="0.3">
      <c r="A86" s="229" t="s">
        <v>23</v>
      </c>
      <c r="B86" s="229" t="s">
        <v>221</v>
      </c>
      <c r="C86" s="67" t="s">
        <v>18</v>
      </c>
      <c r="D86" s="68"/>
      <c r="E86" s="69"/>
      <c r="F86" s="70"/>
      <c r="G86" s="70"/>
      <c r="H86" s="71">
        <f>H88+H89</f>
        <v>640.09999999999991</v>
      </c>
      <c r="I86" s="171">
        <f>I88+I89</f>
        <v>104.4</v>
      </c>
      <c r="J86" s="71">
        <f>J88+J89</f>
        <v>0</v>
      </c>
      <c r="K86" s="71">
        <f>K88+K89</f>
        <v>0</v>
      </c>
      <c r="L86" s="71">
        <f>L88+L89</f>
        <v>0</v>
      </c>
      <c r="M86" s="71">
        <f t="shared" si="12"/>
        <v>744.49999999999989</v>
      </c>
    </row>
    <row r="87" spans="1:13" s="72" customFormat="1" ht="23.25" customHeight="1" thickBot="1" x14ac:dyDescent="0.3">
      <c r="A87" s="230"/>
      <c r="B87" s="230"/>
      <c r="C87" s="67" t="s">
        <v>12</v>
      </c>
      <c r="D87" s="68"/>
      <c r="E87" s="69"/>
      <c r="F87" s="70"/>
      <c r="G87" s="70"/>
      <c r="H87" s="71"/>
      <c r="I87" s="171"/>
      <c r="J87" s="71"/>
      <c r="K87" s="71"/>
      <c r="L87" s="71"/>
      <c r="M87" s="71"/>
    </row>
    <row r="88" spans="1:13" s="72" customFormat="1" ht="24.75" thickBot="1" x14ac:dyDescent="0.3">
      <c r="A88" s="230"/>
      <c r="B88" s="230"/>
      <c r="C88" s="73" t="s">
        <v>47</v>
      </c>
      <c r="D88" s="68">
        <v>807</v>
      </c>
      <c r="E88" s="69" t="s">
        <v>49</v>
      </c>
      <c r="F88" s="74" t="s">
        <v>196</v>
      </c>
      <c r="G88" s="70">
        <v>240</v>
      </c>
      <c r="H88" s="71">
        <v>51.3</v>
      </c>
      <c r="I88" s="171">
        <v>0</v>
      </c>
      <c r="J88" s="71">
        <v>0</v>
      </c>
      <c r="K88" s="71">
        <v>0</v>
      </c>
      <c r="L88" s="71">
        <v>0</v>
      </c>
      <c r="M88" s="71">
        <f t="shared" si="12"/>
        <v>51.3</v>
      </c>
    </row>
    <row r="89" spans="1:13" s="72" customFormat="1" ht="25.5" customHeight="1" thickBot="1" x14ac:dyDescent="0.3">
      <c r="A89" s="231"/>
      <c r="B89" s="231"/>
      <c r="C89" s="67" t="s">
        <v>59</v>
      </c>
      <c r="D89" s="68"/>
      <c r="E89" s="69" t="s">
        <v>49</v>
      </c>
      <c r="F89" s="74">
        <v>120075080</v>
      </c>
      <c r="G89" s="70">
        <v>240</v>
      </c>
      <c r="H89" s="71">
        <v>588.79999999999995</v>
      </c>
      <c r="I89" s="171">
        <v>104.4</v>
      </c>
      <c r="J89" s="71">
        <v>0</v>
      </c>
      <c r="K89" s="71">
        <v>0</v>
      </c>
      <c r="L89" s="71">
        <v>0</v>
      </c>
      <c r="M89" s="71">
        <f t="shared" si="12"/>
        <v>693.19999999999993</v>
      </c>
    </row>
    <row r="90" spans="1:13" s="72" customFormat="1" ht="18" customHeight="1" thickBot="1" x14ac:dyDescent="0.3">
      <c r="A90" s="229" t="s">
        <v>24</v>
      </c>
      <c r="B90" s="229" t="s">
        <v>144</v>
      </c>
      <c r="C90" s="67" t="s">
        <v>18</v>
      </c>
      <c r="D90" s="68"/>
      <c r="E90" s="69"/>
      <c r="F90" s="70"/>
      <c r="G90" s="70"/>
      <c r="H90" s="71">
        <f>H92+H93</f>
        <v>1438.1</v>
      </c>
      <c r="I90" s="171">
        <f>I92+I93</f>
        <v>2547.3000000000002</v>
      </c>
      <c r="J90" s="71">
        <f>J92+J93</f>
        <v>0</v>
      </c>
      <c r="K90" s="71">
        <f>K92+K93</f>
        <v>0</v>
      </c>
      <c r="L90" s="71">
        <f>L92+L93</f>
        <v>0</v>
      </c>
      <c r="M90" s="71">
        <f t="shared" si="12"/>
        <v>3985.4</v>
      </c>
    </row>
    <row r="91" spans="1:13" s="72" customFormat="1" ht="23.25" customHeight="1" thickBot="1" x14ac:dyDescent="0.3">
      <c r="A91" s="230"/>
      <c r="B91" s="230"/>
      <c r="C91" s="67" t="s">
        <v>12</v>
      </c>
      <c r="D91" s="68"/>
      <c r="E91" s="69"/>
      <c r="F91" s="70"/>
      <c r="G91" s="70"/>
      <c r="H91" s="71"/>
      <c r="I91" s="171"/>
      <c r="J91" s="71"/>
      <c r="K91" s="71"/>
      <c r="L91" s="71"/>
      <c r="M91" s="71"/>
    </row>
    <row r="92" spans="1:13" s="72" customFormat="1" ht="24.75" thickBot="1" x14ac:dyDescent="0.3">
      <c r="A92" s="230"/>
      <c r="B92" s="230"/>
      <c r="C92" s="73" t="s">
        <v>47</v>
      </c>
      <c r="D92" s="68">
        <v>807</v>
      </c>
      <c r="E92" s="69" t="s">
        <v>49</v>
      </c>
      <c r="F92" s="74" t="s">
        <v>130</v>
      </c>
      <c r="G92" s="70">
        <v>240</v>
      </c>
      <c r="H92" s="71">
        <v>0</v>
      </c>
      <c r="I92" s="171">
        <v>0</v>
      </c>
      <c r="J92" s="71">
        <v>0</v>
      </c>
      <c r="K92" s="71">
        <v>0</v>
      </c>
      <c r="L92" s="71">
        <v>0</v>
      </c>
      <c r="M92" s="71">
        <f t="shared" si="12"/>
        <v>0</v>
      </c>
    </row>
    <row r="93" spans="1:13" s="72" customFormat="1" ht="27.75" customHeight="1" thickBot="1" x14ac:dyDescent="0.3">
      <c r="A93" s="231"/>
      <c r="B93" s="231"/>
      <c r="C93" s="67" t="s">
        <v>59</v>
      </c>
      <c r="D93" s="68"/>
      <c r="E93" s="69" t="s">
        <v>49</v>
      </c>
      <c r="F93" s="74" t="s">
        <v>130</v>
      </c>
      <c r="G93" s="70">
        <v>240</v>
      </c>
      <c r="H93" s="71">
        <v>1438.1</v>
      </c>
      <c r="I93" s="171">
        <v>2547.3000000000002</v>
      </c>
      <c r="J93" s="71">
        <v>0</v>
      </c>
      <c r="K93" s="71">
        <v>0</v>
      </c>
      <c r="L93" s="71">
        <v>0</v>
      </c>
      <c r="M93" s="71">
        <f t="shared" si="12"/>
        <v>3985.4</v>
      </c>
    </row>
    <row r="94" spans="1:13" s="72" customFormat="1" ht="18.75" customHeight="1" thickBot="1" x14ac:dyDescent="0.3">
      <c r="A94" s="229" t="s">
        <v>44</v>
      </c>
      <c r="B94" s="229" t="s">
        <v>148</v>
      </c>
      <c r="C94" s="67" t="s">
        <v>18</v>
      </c>
      <c r="D94" s="68"/>
      <c r="E94" s="69"/>
      <c r="F94" s="70"/>
      <c r="G94" s="70"/>
      <c r="H94" s="71">
        <f>H96+H97</f>
        <v>0</v>
      </c>
      <c r="I94" s="171">
        <f>I96+I97</f>
        <v>0</v>
      </c>
      <c r="J94" s="71">
        <f>J96+J97</f>
        <v>0</v>
      </c>
      <c r="K94" s="71">
        <f>K96+K97</f>
        <v>0</v>
      </c>
      <c r="L94" s="71">
        <f>L96+L97</f>
        <v>0</v>
      </c>
      <c r="M94" s="71">
        <f t="shared" si="12"/>
        <v>0</v>
      </c>
    </row>
    <row r="95" spans="1:13" s="72" customFormat="1" ht="23.25" customHeight="1" thickBot="1" x14ac:dyDescent="0.3">
      <c r="A95" s="230"/>
      <c r="B95" s="230"/>
      <c r="C95" s="67" t="s">
        <v>12</v>
      </c>
      <c r="D95" s="68"/>
      <c r="E95" s="69"/>
      <c r="F95" s="70"/>
      <c r="G95" s="70"/>
      <c r="H95" s="71"/>
      <c r="I95" s="171"/>
      <c r="J95" s="71"/>
      <c r="K95" s="71"/>
      <c r="L95" s="71"/>
      <c r="M95" s="71"/>
    </row>
    <row r="96" spans="1:13" s="72" customFormat="1" ht="24.75" thickBot="1" x14ac:dyDescent="0.3">
      <c r="A96" s="230"/>
      <c r="B96" s="230"/>
      <c r="C96" s="73" t="s">
        <v>47</v>
      </c>
      <c r="D96" s="68">
        <v>807</v>
      </c>
      <c r="E96" s="69" t="s">
        <v>49</v>
      </c>
      <c r="F96" s="74" t="s">
        <v>191</v>
      </c>
      <c r="G96" s="70">
        <v>240</v>
      </c>
      <c r="H96" s="71">
        <v>0</v>
      </c>
      <c r="I96" s="171">
        <v>0</v>
      </c>
      <c r="J96" s="71">
        <v>0</v>
      </c>
      <c r="K96" s="71">
        <v>0</v>
      </c>
      <c r="L96" s="71">
        <v>0</v>
      </c>
      <c r="M96" s="71">
        <f t="shared" si="12"/>
        <v>0</v>
      </c>
    </row>
    <row r="97" spans="1:13" s="72" customFormat="1" ht="19.5" customHeight="1" thickBot="1" x14ac:dyDescent="0.3">
      <c r="A97" s="231"/>
      <c r="B97" s="231"/>
      <c r="C97" s="67" t="s">
        <v>59</v>
      </c>
      <c r="D97" s="68"/>
      <c r="E97" s="69" t="s">
        <v>49</v>
      </c>
      <c r="F97" s="74" t="s">
        <v>191</v>
      </c>
      <c r="G97" s="70">
        <v>240</v>
      </c>
      <c r="H97" s="71">
        <v>0</v>
      </c>
      <c r="I97" s="171">
        <v>0</v>
      </c>
      <c r="J97" s="71">
        <v>0</v>
      </c>
      <c r="K97" s="71">
        <v>0</v>
      </c>
      <c r="L97" s="71">
        <v>0</v>
      </c>
      <c r="M97" s="71">
        <f t="shared" si="12"/>
        <v>0</v>
      </c>
    </row>
    <row r="98" spans="1:13" s="72" customFormat="1" ht="18.75" customHeight="1" thickBot="1" x14ac:dyDescent="0.3">
      <c r="A98" s="229" t="s">
        <v>169</v>
      </c>
      <c r="B98" s="229" t="s">
        <v>179</v>
      </c>
      <c r="C98" s="67" t="s">
        <v>18</v>
      </c>
      <c r="D98" s="68"/>
      <c r="E98" s="69"/>
      <c r="F98" s="70"/>
      <c r="G98" s="70"/>
      <c r="H98" s="71">
        <f>H100+H101</f>
        <v>617.29999999999995</v>
      </c>
      <c r="I98" s="171">
        <f>I100+I101</f>
        <v>650</v>
      </c>
      <c r="J98" s="71">
        <f>J100+J101</f>
        <v>650</v>
      </c>
      <c r="K98" s="71">
        <f>K100+K101</f>
        <v>650</v>
      </c>
      <c r="L98" s="71">
        <f>L100+L101</f>
        <v>650</v>
      </c>
      <c r="M98" s="71">
        <f t="shared" si="12"/>
        <v>3217.3</v>
      </c>
    </row>
    <row r="99" spans="1:13" s="72" customFormat="1" ht="23.25" customHeight="1" thickBot="1" x14ac:dyDescent="0.3">
      <c r="A99" s="230"/>
      <c r="B99" s="230"/>
      <c r="C99" s="67" t="s">
        <v>12</v>
      </c>
      <c r="D99" s="68"/>
      <c r="E99" s="69"/>
      <c r="F99" s="70"/>
      <c r="G99" s="70"/>
      <c r="H99" s="71"/>
      <c r="I99" s="171"/>
      <c r="J99" s="71"/>
      <c r="K99" s="71"/>
      <c r="L99" s="71"/>
      <c r="M99" s="71"/>
    </row>
    <row r="100" spans="1:13" s="72" customFormat="1" ht="24.75" thickBot="1" x14ac:dyDescent="0.3">
      <c r="A100" s="230"/>
      <c r="B100" s="230"/>
      <c r="C100" s="73" t="s">
        <v>189</v>
      </c>
      <c r="D100" s="68">
        <v>807</v>
      </c>
      <c r="E100" s="69" t="s">
        <v>49</v>
      </c>
      <c r="F100" s="74" t="s">
        <v>190</v>
      </c>
      <c r="G100" s="70">
        <v>240</v>
      </c>
      <c r="H100" s="71">
        <v>0</v>
      </c>
      <c r="I100" s="171">
        <v>0</v>
      </c>
      <c r="J100" s="71">
        <v>0</v>
      </c>
      <c r="K100" s="71">
        <v>0</v>
      </c>
      <c r="L100" s="71">
        <v>0</v>
      </c>
      <c r="M100" s="71">
        <f t="shared" ref="M100:M101" si="14">H100+I100+L100+J100+K100</f>
        <v>0</v>
      </c>
    </row>
    <row r="101" spans="1:13" s="72" customFormat="1" ht="24.75" customHeight="1" thickBot="1" x14ac:dyDescent="0.3">
      <c r="A101" s="231"/>
      <c r="B101" s="231"/>
      <c r="C101" s="73" t="s">
        <v>170</v>
      </c>
      <c r="D101" s="68"/>
      <c r="E101" s="69" t="s">
        <v>49</v>
      </c>
      <c r="F101" s="74" t="s">
        <v>190</v>
      </c>
      <c r="G101" s="70">
        <v>240</v>
      </c>
      <c r="H101" s="71">
        <v>617.29999999999995</v>
      </c>
      <c r="I101" s="171">
        <v>650</v>
      </c>
      <c r="J101" s="71">
        <v>650</v>
      </c>
      <c r="K101" s="71">
        <v>650</v>
      </c>
      <c r="L101" s="71">
        <v>650</v>
      </c>
      <c r="M101" s="71">
        <f t="shared" si="14"/>
        <v>3217.3</v>
      </c>
    </row>
    <row r="102" spans="1:13" s="54" customFormat="1" ht="31.5" customHeight="1" thickBot="1" x14ac:dyDescent="0.3">
      <c r="A102" s="240" t="s">
        <v>25</v>
      </c>
      <c r="B102" s="240" t="s">
        <v>57</v>
      </c>
      <c r="C102" s="59" t="s">
        <v>14</v>
      </c>
      <c r="D102" s="60"/>
      <c r="E102" s="61"/>
      <c r="F102" s="64" t="s">
        <v>195</v>
      </c>
      <c r="G102" s="62"/>
      <c r="H102" s="58">
        <f>H104+H105</f>
        <v>2708.8</v>
      </c>
      <c r="I102" s="58">
        <f t="shared" ref="I102:L102" si="15">I104+I105</f>
        <v>1971.3000000000002</v>
      </c>
      <c r="J102" s="58">
        <f t="shared" si="15"/>
        <v>800</v>
      </c>
      <c r="K102" s="58">
        <f t="shared" si="15"/>
        <v>800</v>
      </c>
      <c r="L102" s="58">
        <f t="shared" si="15"/>
        <v>800</v>
      </c>
      <c r="M102" s="58">
        <f t="shared" si="12"/>
        <v>7080.1</v>
      </c>
    </row>
    <row r="103" spans="1:13" s="54" customFormat="1" ht="18" customHeight="1" thickBot="1" x14ac:dyDescent="0.3">
      <c r="A103" s="241"/>
      <c r="B103" s="241"/>
      <c r="C103" s="59" t="s">
        <v>12</v>
      </c>
      <c r="D103" s="60"/>
      <c r="E103" s="61"/>
      <c r="F103" s="62"/>
      <c r="G103" s="62"/>
      <c r="H103" s="58"/>
      <c r="I103" s="170"/>
      <c r="J103" s="58"/>
      <c r="K103" s="58"/>
      <c r="L103" s="58"/>
      <c r="M103" s="58"/>
    </row>
    <row r="104" spans="1:13" s="54" customFormat="1" ht="24.75" thickBot="1" x14ac:dyDescent="0.3">
      <c r="A104" s="241"/>
      <c r="B104" s="241"/>
      <c r="C104" s="63" t="s">
        <v>47</v>
      </c>
      <c r="D104" s="60">
        <v>807</v>
      </c>
      <c r="E104" s="61" t="s">
        <v>11</v>
      </c>
      <c r="F104" s="64" t="s">
        <v>61</v>
      </c>
      <c r="G104" s="62" t="s">
        <v>11</v>
      </c>
      <c r="H104" s="58">
        <f>H108+H112+H116</f>
        <v>620</v>
      </c>
      <c r="I104" s="170">
        <f>I108+I112+I116+I120</f>
        <v>957.2</v>
      </c>
      <c r="J104" s="58">
        <f t="shared" ref="J104:L104" si="16">J108+J112+J116+J120</f>
        <v>800</v>
      </c>
      <c r="K104" s="58">
        <f t="shared" si="16"/>
        <v>800</v>
      </c>
      <c r="L104" s="58">
        <f t="shared" si="16"/>
        <v>800</v>
      </c>
      <c r="M104" s="58">
        <f t="shared" si="12"/>
        <v>3977.2</v>
      </c>
    </row>
    <row r="105" spans="1:13" s="54" customFormat="1" ht="15.75" thickBot="1" x14ac:dyDescent="0.3">
      <c r="A105" s="189"/>
      <c r="B105" s="189"/>
      <c r="C105" s="63" t="s">
        <v>59</v>
      </c>
      <c r="D105" s="60">
        <v>807</v>
      </c>
      <c r="E105" s="61" t="s">
        <v>11</v>
      </c>
      <c r="F105" s="64" t="s">
        <v>194</v>
      </c>
      <c r="G105" s="62" t="s">
        <v>11</v>
      </c>
      <c r="H105" s="58">
        <f>H109+H113+H117</f>
        <v>2088.8000000000002</v>
      </c>
      <c r="I105" s="58">
        <f>I109+I113+I117</f>
        <v>1014.1</v>
      </c>
      <c r="J105" s="58">
        <f>J109+J113</f>
        <v>0</v>
      </c>
      <c r="K105" s="58">
        <f>K109+K113</f>
        <v>0</v>
      </c>
      <c r="L105" s="58">
        <f>L109+L113</f>
        <v>0</v>
      </c>
      <c r="M105" s="58">
        <f t="shared" si="12"/>
        <v>3102.9</v>
      </c>
    </row>
    <row r="106" spans="1:13" s="72" customFormat="1" ht="19.5" customHeight="1" thickBot="1" x14ac:dyDescent="0.3">
      <c r="A106" s="229" t="s">
        <v>26</v>
      </c>
      <c r="B106" s="246" t="s">
        <v>62</v>
      </c>
      <c r="C106" s="67" t="s">
        <v>18</v>
      </c>
      <c r="D106" s="68"/>
      <c r="E106" s="69"/>
      <c r="F106" s="70"/>
      <c r="G106" s="70"/>
      <c r="H106" s="71">
        <f>H108+H109</f>
        <v>500</v>
      </c>
      <c r="I106" s="171">
        <f>I108+I109</f>
        <v>600</v>
      </c>
      <c r="J106" s="71">
        <f>J108+J109</f>
        <v>500</v>
      </c>
      <c r="K106" s="71">
        <f>K108+K109</f>
        <v>500</v>
      </c>
      <c r="L106" s="71">
        <f>L108+L109</f>
        <v>500</v>
      </c>
      <c r="M106" s="71">
        <f t="shared" si="12"/>
        <v>2600</v>
      </c>
    </row>
    <row r="107" spans="1:13" s="72" customFormat="1" ht="18" customHeight="1" thickBot="1" x14ac:dyDescent="0.3">
      <c r="A107" s="230"/>
      <c r="B107" s="247"/>
      <c r="C107" s="67" t="s">
        <v>12</v>
      </c>
      <c r="D107" s="68"/>
      <c r="E107" s="69"/>
      <c r="F107" s="70"/>
      <c r="G107" s="70"/>
      <c r="H107" s="71"/>
      <c r="I107" s="171"/>
      <c r="J107" s="71"/>
      <c r="K107" s="71"/>
      <c r="L107" s="71"/>
      <c r="M107" s="71"/>
    </row>
    <row r="108" spans="1:13" s="72" customFormat="1" ht="24.75" thickBot="1" x14ac:dyDescent="0.3">
      <c r="A108" s="230"/>
      <c r="B108" s="247"/>
      <c r="C108" s="73" t="s">
        <v>47</v>
      </c>
      <c r="D108" s="68">
        <v>807</v>
      </c>
      <c r="E108" s="69" t="s">
        <v>48</v>
      </c>
      <c r="F108" s="74" t="s">
        <v>159</v>
      </c>
      <c r="G108" s="70">
        <v>244</v>
      </c>
      <c r="H108" s="71">
        <v>500</v>
      </c>
      <c r="I108" s="171">
        <v>600</v>
      </c>
      <c r="J108" s="71">
        <v>500</v>
      </c>
      <c r="K108" s="71">
        <v>500</v>
      </c>
      <c r="L108" s="71">
        <v>500</v>
      </c>
      <c r="M108" s="71">
        <f t="shared" si="12"/>
        <v>2600</v>
      </c>
    </row>
    <row r="109" spans="1:13" s="72" customFormat="1" ht="18" customHeight="1" thickBot="1" x14ac:dyDescent="0.3">
      <c r="A109" s="231"/>
      <c r="B109" s="248"/>
      <c r="C109" s="67"/>
      <c r="D109" s="68"/>
      <c r="E109" s="69"/>
      <c r="F109" s="70"/>
      <c r="G109" s="70"/>
      <c r="H109" s="71"/>
      <c r="I109" s="171"/>
      <c r="J109" s="71"/>
      <c r="K109" s="71"/>
      <c r="L109" s="71"/>
      <c r="M109" s="71"/>
    </row>
    <row r="110" spans="1:13" s="72" customFormat="1" ht="19.5" customHeight="1" thickBot="1" x14ac:dyDescent="0.3">
      <c r="A110" s="229" t="s">
        <v>192</v>
      </c>
      <c r="B110" s="246" t="s">
        <v>193</v>
      </c>
      <c r="C110" s="67" t="s">
        <v>18</v>
      </c>
      <c r="D110" s="68"/>
      <c r="E110" s="69"/>
      <c r="F110" s="70"/>
      <c r="G110" s="70"/>
      <c r="H110" s="71">
        <f>H112+H113</f>
        <v>141.80000000000001</v>
      </c>
      <c r="I110" s="171">
        <f>I112+I113</f>
        <v>71.600000000000009</v>
      </c>
      <c r="J110" s="71">
        <f>J112+J113</f>
        <v>0</v>
      </c>
      <c r="K110" s="71">
        <f>K112+K113</f>
        <v>0</v>
      </c>
      <c r="L110" s="71">
        <f>L112+L113</f>
        <v>0</v>
      </c>
      <c r="M110" s="71">
        <f t="shared" ref="M110:M114" si="17">H110+I110+L110+J110+K110</f>
        <v>213.40000000000003</v>
      </c>
    </row>
    <row r="111" spans="1:13" s="72" customFormat="1" ht="18" customHeight="1" thickBot="1" x14ac:dyDescent="0.3">
      <c r="A111" s="230"/>
      <c r="B111" s="247"/>
      <c r="C111" s="67" t="s">
        <v>12</v>
      </c>
      <c r="D111" s="68"/>
      <c r="E111" s="69"/>
      <c r="F111" s="70"/>
      <c r="G111" s="70"/>
      <c r="H111" s="71"/>
      <c r="I111" s="171"/>
      <c r="J111" s="71"/>
      <c r="K111" s="71"/>
      <c r="L111" s="71"/>
      <c r="M111" s="71"/>
    </row>
    <row r="112" spans="1:13" s="72" customFormat="1" ht="24.75" thickBot="1" x14ac:dyDescent="0.3">
      <c r="A112" s="230"/>
      <c r="B112" s="247"/>
      <c r="C112" s="73" t="s">
        <v>47</v>
      </c>
      <c r="D112" s="68"/>
      <c r="E112" s="69"/>
      <c r="F112" s="74"/>
      <c r="G112" s="70"/>
      <c r="H112" s="71">
        <v>0</v>
      </c>
      <c r="I112" s="171">
        <v>7.2</v>
      </c>
      <c r="J112" s="71">
        <v>0</v>
      </c>
      <c r="K112" s="71">
        <v>0</v>
      </c>
      <c r="L112" s="71">
        <v>0</v>
      </c>
      <c r="M112" s="71">
        <f t="shared" si="17"/>
        <v>7.2</v>
      </c>
    </row>
    <row r="113" spans="1:13" s="72" customFormat="1" ht="18" customHeight="1" thickBot="1" x14ac:dyDescent="0.3">
      <c r="A113" s="231"/>
      <c r="B113" s="248"/>
      <c r="C113" s="67" t="s">
        <v>59</v>
      </c>
      <c r="D113" s="68">
        <v>807</v>
      </c>
      <c r="E113" s="69" t="s">
        <v>48</v>
      </c>
      <c r="F113" s="74" t="s">
        <v>194</v>
      </c>
      <c r="G113" s="70">
        <v>244</v>
      </c>
      <c r="H113" s="71">
        <v>141.80000000000001</v>
      </c>
      <c r="I113" s="171">
        <v>64.400000000000006</v>
      </c>
      <c r="J113" s="71">
        <v>0</v>
      </c>
      <c r="K113" s="71">
        <v>0</v>
      </c>
      <c r="L113" s="71">
        <v>0</v>
      </c>
      <c r="M113" s="71">
        <f t="shared" si="17"/>
        <v>206.20000000000002</v>
      </c>
    </row>
    <row r="114" spans="1:13" s="72" customFormat="1" ht="19.5" customHeight="1" thickBot="1" x14ac:dyDescent="0.3">
      <c r="A114" s="229" t="s">
        <v>197</v>
      </c>
      <c r="B114" s="246" t="s">
        <v>199</v>
      </c>
      <c r="C114" s="67" t="s">
        <v>18</v>
      </c>
      <c r="D114" s="68"/>
      <c r="E114" s="69"/>
      <c r="F114" s="70"/>
      <c r="G114" s="70"/>
      <c r="H114" s="71">
        <f>H116+H117</f>
        <v>2067</v>
      </c>
      <c r="I114" s="171">
        <f>I116+I117</f>
        <v>999.7</v>
      </c>
      <c r="J114" s="71">
        <f>J116+J117</f>
        <v>0</v>
      </c>
      <c r="K114" s="71">
        <f>K116+K117</f>
        <v>0</v>
      </c>
      <c r="L114" s="71">
        <f>L116+L117</f>
        <v>0</v>
      </c>
      <c r="M114" s="71">
        <f t="shared" si="17"/>
        <v>3066.7</v>
      </c>
    </row>
    <row r="115" spans="1:13" s="72" customFormat="1" ht="18" customHeight="1" thickBot="1" x14ac:dyDescent="0.3">
      <c r="A115" s="230"/>
      <c r="B115" s="247"/>
      <c r="C115" s="67" t="s">
        <v>12</v>
      </c>
      <c r="D115" s="68"/>
      <c r="E115" s="69"/>
      <c r="F115" s="70"/>
      <c r="G115" s="70"/>
      <c r="H115" s="71"/>
      <c r="I115" s="171"/>
      <c r="J115" s="71"/>
      <c r="K115" s="71"/>
      <c r="L115" s="71"/>
      <c r="M115" s="71"/>
    </row>
    <row r="116" spans="1:13" s="72" customFormat="1" ht="24.75" thickBot="1" x14ac:dyDescent="0.3">
      <c r="A116" s="230"/>
      <c r="B116" s="247"/>
      <c r="C116" s="73" t="s">
        <v>47</v>
      </c>
      <c r="D116" s="68">
        <v>807</v>
      </c>
      <c r="E116" s="69" t="s">
        <v>48</v>
      </c>
      <c r="F116" s="74" t="s">
        <v>200</v>
      </c>
      <c r="G116" s="70">
        <v>244</v>
      </c>
      <c r="H116" s="71">
        <v>120</v>
      </c>
      <c r="I116" s="171">
        <v>50</v>
      </c>
      <c r="J116" s="71">
        <v>0</v>
      </c>
      <c r="K116" s="71">
        <v>0</v>
      </c>
      <c r="L116" s="71">
        <v>0</v>
      </c>
      <c r="M116" s="71">
        <f t="shared" ref="M116:M118" si="18">H116+I116+L116+J116+K116</f>
        <v>170</v>
      </c>
    </row>
    <row r="117" spans="1:13" s="72" customFormat="1" ht="18" customHeight="1" thickBot="1" x14ac:dyDescent="0.3">
      <c r="A117" s="231"/>
      <c r="B117" s="248"/>
      <c r="C117" s="67" t="s">
        <v>59</v>
      </c>
      <c r="D117" s="68">
        <v>807</v>
      </c>
      <c r="E117" s="69" t="s">
        <v>48</v>
      </c>
      <c r="F117" s="74" t="s">
        <v>198</v>
      </c>
      <c r="G117" s="70">
        <v>244</v>
      </c>
      <c r="H117" s="71">
        <v>1947</v>
      </c>
      <c r="I117" s="171">
        <v>949.7</v>
      </c>
      <c r="J117" s="71">
        <v>0</v>
      </c>
      <c r="K117" s="71">
        <v>0</v>
      </c>
      <c r="L117" s="71">
        <v>0</v>
      </c>
      <c r="M117" s="71">
        <f t="shared" si="18"/>
        <v>2896.7</v>
      </c>
    </row>
    <row r="118" spans="1:13" s="72" customFormat="1" ht="19.5" customHeight="1" thickBot="1" x14ac:dyDescent="0.3">
      <c r="A118" s="229" t="s">
        <v>201</v>
      </c>
      <c r="B118" s="246" t="s">
        <v>202</v>
      </c>
      <c r="C118" s="67" t="s">
        <v>18</v>
      </c>
      <c r="D118" s="68"/>
      <c r="E118" s="69"/>
      <c r="F118" s="70"/>
      <c r="G118" s="70"/>
      <c r="H118" s="71">
        <f>H120+H121</f>
        <v>0</v>
      </c>
      <c r="I118" s="171">
        <f>I120+I121</f>
        <v>300</v>
      </c>
      <c r="J118" s="71">
        <f>J120+J121</f>
        <v>300</v>
      </c>
      <c r="K118" s="71">
        <f>K120+K121</f>
        <v>300</v>
      </c>
      <c r="L118" s="71">
        <f>L120+L121</f>
        <v>300</v>
      </c>
      <c r="M118" s="71">
        <f t="shared" si="18"/>
        <v>1200</v>
      </c>
    </row>
    <row r="119" spans="1:13" s="72" customFormat="1" ht="18" customHeight="1" thickBot="1" x14ac:dyDescent="0.3">
      <c r="A119" s="230"/>
      <c r="B119" s="247"/>
      <c r="C119" s="67" t="s">
        <v>12</v>
      </c>
      <c r="D119" s="68"/>
      <c r="E119" s="69"/>
      <c r="F119" s="70"/>
      <c r="G119" s="70"/>
      <c r="H119" s="71"/>
      <c r="I119" s="171"/>
      <c r="J119" s="71"/>
      <c r="K119" s="71"/>
      <c r="L119" s="71"/>
      <c r="M119" s="71"/>
    </row>
    <row r="120" spans="1:13" s="72" customFormat="1" ht="24.75" thickBot="1" x14ac:dyDescent="0.3">
      <c r="A120" s="230"/>
      <c r="B120" s="247"/>
      <c r="C120" s="73" t="s">
        <v>47</v>
      </c>
      <c r="D120" s="68">
        <v>807</v>
      </c>
      <c r="E120" s="69" t="s">
        <v>48</v>
      </c>
      <c r="F120" s="74" t="s">
        <v>200</v>
      </c>
      <c r="G120" s="70">
        <v>244</v>
      </c>
      <c r="H120" s="71">
        <v>0</v>
      </c>
      <c r="I120" s="171">
        <v>300</v>
      </c>
      <c r="J120" s="71">
        <v>300</v>
      </c>
      <c r="K120" s="71">
        <v>300</v>
      </c>
      <c r="L120" s="71">
        <v>300</v>
      </c>
      <c r="M120" s="71">
        <f t="shared" ref="M120" si="19">H120+I120+L120+J120+K120</f>
        <v>1200</v>
      </c>
    </row>
    <row r="121" spans="1:13" s="72" customFormat="1" ht="18" customHeight="1" thickBot="1" x14ac:dyDescent="0.3">
      <c r="A121" s="231"/>
      <c r="B121" s="248"/>
      <c r="C121" s="67"/>
      <c r="D121" s="68"/>
      <c r="E121" s="69"/>
      <c r="F121" s="74"/>
      <c r="G121" s="70"/>
      <c r="H121" s="71"/>
      <c r="I121" s="171"/>
      <c r="J121" s="71"/>
      <c r="K121" s="71"/>
      <c r="L121" s="71"/>
      <c r="M121" s="71"/>
    </row>
    <row r="122" spans="1:13" ht="31.5" customHeight="1" thickBot="1" x14ac:dyDescent="0.3">
      <c r="A122" s="240" t="s">
        <v>27</v>
      </c>
      <c r="B122" s="240" t="s">
        <v>58</v>
      </c>
      <c r="C122" s="59" t="s">
        <v>14</v>
      </c>
      <c r="D122" s="60"/>
      <c r="E122" s="61"/>
      <c r="F122" s="62"/>
      <c r="G122" s="62"/>
      <c r="H122" s="58">
        <f>H124+H125</f>
        <v>38910</v>
      </c>
      <c r="I122" s="170">
        <f>I124+I125</f>
        <v>2659.4</v>
      </c>
      <c r="J122" s="58">
        <f>J124+J125</f>
        <v>1519.9</v>
      </c>
      <c r="K122" s="58">
        <f>K124+K125</f>
        <v>1519.9</v>
      </c>
      <c r="L122" s="58">
        <f>L124+L125</f>
        <v>1519.9</v>
      </c>
      <c r="M122" s="58">
        <f t="shared" si="12"/>
        <v>46129.100000000006</v>
      </c>
    </row>
    <row r="123" spans="1:13" ht="17.25" customHeight="1" thickBot="1" x14ac:dyDescent="0.3">
      <c r="A123" s="241"/>
      <c r="B123" s="241"/>
      <c r="C123" s="59" t="s">
        <v>12</v>
      </c>
      <c r="D123" s="60"/>
      <c r="E123" s="61"/>
      <c r="F123" s="62"/>
      <c r="G123" s="62"/>
      <c r="H123" s="58"/>
      <c r="I123" s="170"/>
      <c r="J123" s="58"/>
      <c r="K123" s="58"/>
      <c r="L123" s="58"/>
      <c r="M123" s="58"/>
    </row>
    <row r="124" spans="1:13" ht="24.75" thickBot="1" x14ac:dyDescent="0.3">
      <c r="A124" s="241"/>
      <c r="B124" s="241"/>
      <c r="C124" s="63" t="s">
        <v>47</v>
      </c>
      <c r="D124" s="60">
        <v>807</v>
      </c>
      <c r="E124" s="61" t="s">
        <v>48</v>
      </c>
      <c r="F124" s="64" t="s">
        <v>63</v>
      </c>
      <c r="G124" s="62" t="s">
        <v>11</v>
      </c>
      <c r="H124" s="58">
        <f t="shared" ref="H124:H125" si="20">H128+H132+H144+H168+H184+H216+H220+H212</f>
        <v>2772.2000000000003</v>
      </c>
      <c r="I124" s="58">
        <f>I128+I132+I144+I168+I184+I216+I220+I212+I224</f>
        <v>2659.4</v>
      </c>
      <c r="J124" s="58">
        <f t="shared" ref="J124:L124" si="21">J128+J132+J144+J168+J184+J216+J220+J212+J224</f>
        <v>1519.9</v>
      </c>
      <c r="K124" s="58">
        <f t="shared" si="21"/>
        <v>1519.9</v>
      </c>
      <c r="L124" s="58">
        <f t="shared" si="21"/>
        <v>1519.9</v>
      </c>
      <c r="M124" s="58">
        <f t="shared" si="12"/>
        <v>9991.2999999999993</v>
      </c>
    </row>
    <row r="125" spans="1:13" ht="15.75" thickBot="1" x14ac:dyDescent="0.3">
      <c r="A125" s="242"/>
      <c r="B125" s="242"/>
      <c r="C125" s="59" t="s">
        <v>59</v>
      </c>
      <c r="D125" s="60"/>
      <c r="E125" s="61" t="s">
        <v>11</v>
      </c>
      <c r="F125" s="62" t="s">
        <v>11</v>
      </c>
      <c r="G125" s="62" t="s">
        <v>11</v>
      </c>
      <c r="H125" s="58">
        <f t="shared" si="20"/>
        <v>36137.800000000003</v>
      </c>
      <c r="I125" s="58">
        <f>I129+I133+I145+I169+I185+I217+I221+I213+I225</f>
        <v>0</v>
      </c>
      <c r="J125" s="58">
        <f t="shared" ref="J125:L125" si="22">J129+J133+J145+J169+J185+J217+J221+J213+J225</f>
        <v>0</v>
      </c>
      <c r="K125" s="58">
        <f t="shared" si="22"/>
        <v>0</v>
      </c>
      <c r="L125" s="58">
        <f t="shared" si="22"/>
        <v>0</v>
      </c>
      <c r="M125" s="58">
        <f t="shared" si="12"/>
        <v>36137.800000000003</v>
      </c>
    </row>
    <row r="126" spans="1:13" s="72" customFormat="1" ht="18.75" customHeight="1" thickBot="1" x14ac:dyDescent="0.3">
      <c r="A126" s="229" t="s">
        <v>28</v>
      </c>
      <c r="B126" s="243" t="s">
        <v>174</v>
      </c>
      <c r="C126" s="67" t="s">
        <v>18</v>
      </c>
      <c r="D126" s="68"/>
      <c r="E126" s="69"/>
      <c r="F126" s="70"/>
      <c r="G126" s="70"/>
      <c r="H126" s="71">
        <f>H128+H129</f>
        <v>0</v>
      </c>
      <c r="I126" s="71">
        <f>I128+I129</f>
        <v>0</v>
      </c>
      <c r="J126" s="71">
        <f>J128+J129</f>
        <v>0</v>
      </c>
      <c r="K126" s="71">
        <f>K128+K129</f>
        <v>0</v>
      </c>
      <c r="L126" s="71">
        <f>L128+L129</f>
        <v>0</v>
      </c>
      <c r="M126" s="71">
        <f t="shared" si="12"/>
        <v>0</v>
      </c>
    </row>
    <row r="127" spans="1:13" s="72" customFormat="1" ht="18" customHeight="1" thickBot="1" x14ac:dyDescent="0.3">
      <c r="A127" s="230"/>
      <c r="B127" s="244"/>
      <c r="C127" s="67" t="s">
        <v>12</v>
      </c>
      <c r="D127" s="68"/>
      <c r="E127" s="69"/>
      <c r="F127" s="70"/>
      <c r="G127" s="70"/>
      <c r="H127" s="71"/>
      <c r="I127" s="171"/>
      <c r="J127" s="71"/>
      <c r="K127" s="71"/>
      <c r="L127" s="71"/>
      <c r="M127" s="71"/>
    </row>
    <row r="128" spans="1:13" s="72" customFormat="1" ht="24.75" thickBot="1" x14ac:dyDescent="0.3">
      <c r="A128" s="230"/>
      <c r="B128" s="244"/>
      <c r="C128" s="73" t="s">
        <v>47</v>
      </c>
      <c r="D128" s="68">
        <v>807</v>
      </c>
      <c r="E128" s="69" t="s">
        <v>48</v>
      </c>
      <c r="F128" s="74" t="s">
        <v>175</v>
      </c>
      <c r="G128" s="70">
        <v>240</v>
      </c>
      <c r="H128" s="71">
        <v>0</v>
      </c>
      <c r="I128" s="171">
        <v>0</v>
      </c>
      <c r="J128" s="71">
        <v>0</v>
      </c>
      <c r="K128" s="71">
        <v>0</v>
      </c>
      <c r="L128" s="71">
        <v>0</v>
      </c>
      <c r="M128" s="71">
        <f t="shared" ref="M128:M129" si="23">H128+I128+L128+J128+K128</f>
        <v>0</v>
      </c>
    </row>
    <row r="129" spans="1:13" s="72" customFormat="1" ht="15.75" customHeight="1" thickBot="1" x14ac:dyDescent="0.3">
      <c r="A129" s="231"/>
      <c r="B129" s="245"/>
      <c r="C129" s="67" t="s">
        <v>59</v>
      </c>
      <c r="D129" s="68"/>
      <c r="E129" s="69" t="s">
        <v>11</v>
      </c>
      <c r="F129" s="70" t="s">
        <v>11</v>
      </c>
      <c r="G129" s="70" t="s">
        <v>11</v>
      </c>
      <c r="H129" s="71">
        <v>0</v>
      </c>
      <c r="I129" s="171">
        <v>0</v>
      </c>
      <c r="J129" s="71">
        <v>0</v>
      </c>
      <c r="K129" s="71">
        <v>0</v>
      </c>
      <c r="L129" s="71">
        <v>0</v>
      </c>
      <c r="M129" s="71">
        <f t="shared" si="23"/>
        <v>0</v>
      </c>
    </row>
    <row r="130" spans="1:13" s="72" customFormat="1" ht="18.75" customHeight="1" thickBot="1" x14ac:dyDescent="0.3">
      <c r="A130" s="229" t="s">
        <v>29</v>
      </c>
      <c r="B130" s="243" t="s">
        <v>176</v>
      </c>
      <c r="C130" s="67" t="s">
        <v>18</v>
      </c>
      <c r="D130" s="68"/>
      <c r="E130" s="69"/>
      <c r="F130" s="70"/>
      <c r="G130" s="70"/>
      <c r="H130" s="71">
        <f>H132+H133</f>
        <v>334</v>
      </c>
      <c r="I130" s="171">
        <f>I132+I133</f>
        <v>350</v>
      </c>
      <c r="J130" s="71">
        <f>J132+J133</f>
        <v>350</v>
      </c>
      <c r="K130" s="71">
        <f>K132+K133</f>
        <v>350</v>
      </c>
      <c r="L130" s="71">
        <f>L132+L133</f>
        <v>350</v>
      </c>
      <c r="M130" s="71">
        <f t="shared" si="12"/>
        <v>1734</v>
      </c>
    </row>
    <row r="131" spans="1:13" s="72" customFormat="1" ht="18" customHeight="1" thickBot="1" x14ac:dyDescent="0.3">
      <c r="A131" s="230"/>
      <c r="B131" s="244"/>
      <c r="C131" s="67" t="s">
        <v>12</v>
      </c>
      <c r="D131" s="68"/>
      <c r="E131" s="69"/>
      <c r="F131" s="70"/>
      <c r="G131" s="70"/>
      <c r="H131" s="71"/>
      <c r="I131" s="171"/>
      <c r="J131" s="71"/>
      <c r="K131" s="71"/>
      <c r="L131" s="71"/>
      <c r="M131" s="71"/>
    </row>
    <row r="132" spans="1:13" s="72" customFormat="1" ht="24.75" thickBot="1" x14ac:dyDescent="0.3">
      <c r="A132" s="230"/>
      <c r="B132" s="244"/>
      <c r="C132" s="73" t="s">
        <v>47</v>
      </c>
      <c r="D132" s="68">
        <v>807</v>
      </c>
      <c r="E132" s="69" t="s">
        <v>48</v>
      </c>
      <c r="F132" s="74" t="s">
        <v>160</v>
      </c>
      <c r="G132" s="70">
        <v>240</v>
      </c>
      <c r="H132" s="71">
        <f>H136+H140</f>
        <v>334</v>
      </c>
      <c r="I132" s="171">
        <f>I136+I140</f>
        <v>350</v>
      </c>
      <c r="J132" s="71">
        <f>J136+J140</f>
        <v>350</v>
      </c>
      <c r="K132" s="71">
        <f t="shared" ref="K132:L132" si="24">K136+K140</f>
        <v>350</v>
      </c>
      <c r="L132" s="71">
        <f t="shared" si="24"/>
        <v>350</v>
      </c>
      <c r="M132" s="71">
        <f t="shared" si="12"/>
        <v>1734</v>
      </c>
    </row>
    <row r="133" spans="1:13" s="72" customFormat="1" ht="15.75" customHeight="1" thickBot="1" x14ac:dyDescent="0.3">
      <c r="A133" s="231"/>
      <c r="B133" s="245"/>
      <c r="C133" s="67" t="s">
        <v>59</v>
      </c>
      <c r="D133" s="68"/>
      <c r="E133" s="69" t="s">
        <v>11</v>
      </c>
      <c r="F133" s="70" t="s">
        <v>11</v>
      </c>
      <c r="G133" s="70" t="s">
        <v>11</v>
      </c>
      <c r="H133" s="71"/>
      <c r="I133" s="171"/>
      <c r="J133" s="71"/>
      <c r="K133" s="71"/>
      <c r="L133" s="71"/>
      <c r="M133" s="71"/>
    </row>
    <row r="134" spans="1:13" ht="19.5" customHeight="1" thickBot="1" x14ac:dyDescent="0.3">
      <c r="A134" s="232" t="s">
        <v>86</v>
      </c>
      <c r="B134" s="232" t="s">
        <v>149</v>
      </c>
      <c r="C134" s="3" t="s">
        <v>18</v>
      </c>
      <c r="D134" s="2"/>
      <c r="E134" s="17"/>
      <c r="F134" s="4"/>
      <c r="G134" s="4"/>
      <c r="H134" s="163">
        <f>H136+H137</f>
        <v>134</v>
      </c>
      <c r="I134" s="171">
        <f>I136+I137</f>
        <v>250</v>
      </c>
      <c r="J134" s="66">
        <f>J136+J137</f>
        <v>250</v>
      </c>
      <c r="K134" s="66">
        <f>K136+K137</f>
        <v>250</v>
      </c>
      <c r="L134" s="66">
        <f>L136+L137</f>
        <v>250</v>
      </c>
      <c r="M134" s="57">
        <f t="shared" si="12"/>
        <v>1134</v>
      </c>
    </row>
    <row r="135" spans="1:13" ht="23.25" customHeight="1" thickBot="1" x14ac:dyDescent="0.3">
      <c r="A135" s="233"/>
      <c r="B135" s="233"/>
      <c r="C135" s="3" t="s">
        <v>12</v>
      </c>
      <c r="D135" s="2"/>
      <c r="E135" s="17"/>
      <c r="F135" s="4"/>
      <c r="G135" s="4"/>
      <c r="H135" s="163"/>
      <c r="I135" s="171"/>
      <c r="J135" s="66"/>
      <c r="K135" s="66"/>
      <c r="L135" s="66"/>
      <c r="M135" s="57"/>
    </row>
    <row r="136" spans="1:13" ht="24.75" thickBot="1" x14ac:dyDescent="0.3">
      <c r="A136" s="233"/>
      <c r="B136" s="233"/>
      <c r="C136" s="12" t="s">
        <v>47</v>
      </c>
      <c r="D136" s="2">
        <v>807</v>
      </c>
      <c r="E136" s="17" t="s">
        <v>48</v>
      </c>
      <c r="F136" s="168" t="s">
        <v>160</v>
      </c>
      <c r="G136" s="4">
        <v>240</v>
      </c>
      <c r="H136" s="163">
        <v>134</v>
      </c>
      <c r="I136" s="171">
        <v>250</v>
      </c>
      <c r="J136" s="66">
        <v>250</v>
      </c>
      <c r="K136" s="66">
        <v>250</v>
      </c>
      <c r="L136" s="66">
        <v>250</v>
      </c>
      <c r="M136" s="57">
        <f t="shared" ref="M136:M170" si="25">H136+I136+L136+J136+K136</f>
        <v>1134</v>
      </c>
    </row>
    <row r="137" spans="1:13" ht="15.75" thickBot="1" x14ac:dyDescent="0.3">
      <c r="A137" s="234"/>
      <c r="B137" s="234"/>
      <c r="C137" s="3" t="s">
        <v>59</v>
      </c>
      <c r="D137" s="2"/>
      <c r="E137" s="17" t="s">
        <v>11</v>
      </c>
      <c r="F137" s="4" t="s">
        <v>11</v>
      </c>
      <c r="G137" s="4" t="s">
        <v>11</v>
      </c>
      <c r="H137" s="163"/>
      <c r="I137" s="171"/>
      <c r="J137" s="66"/>
      <c r="K137" s="66"/>
      <c r="L137" s="66"/>
      <c r="M137" s="57"/>
    </row>
    <row r="138" spans="1:13" ht="19.5" customHeight="1" thickBot="1" x14ac:dyDescent="0.3">
      <c r="A138" s="232" t="s">
        <v>87</v>
      </c>
      <c r="B138" s="232" t="s">
        <v>150</v>
      </c>
      <c r="C138" s="3" t="s">
        <v>18</v>
      </c>
      <c r="D138" s="2"/>
      <c r="E138" s="17"/>
      <c r="F138" s="4"/>
      <c r="G138" s="4"/>
      <c r="H138" s="163">
        <f>H140+H141</f>
        <v>200</v>
      </c>
      <c r="I138" s="171">
        <f>I140+I141</f>
        <v>100</v>
      </c>
      <c r="J138" s="66">
        <f>J140+J141</f>
        <v>100</v>
      </c>
      <c r="K138" s="66">
        <f>K140+K141</f>
        <v>100</v>
      </c>
      <c r="L138" s="66">
        <f>L140+L141</f>
        <v>100</v>
      </c>
      <c r="M138" s="57">
        <f t="shared" si="25"/>
        <v>600</v>
      </c>
    </row>
    <row r="139" spans="1:13" ht="23.25" customHeight="1" thickBot="1" x14ac:dyDescent="0.3">
      <c r="A139" s="233"/>
      <c r="B139" s="233"/>
      <c r="C139" s="3" t="s">
        <v>12</v>
      </c>
      <c r="D139" s="2"/>
      <c r="E139" s="17"/>
      <c r="F139" s="4"/>
      <c r="G139" s="4"/>
      <c r="H139" s="163"/>
      <c r="I139" s="171"/>
      <c r="J139" s="66"/>
      <c r="K139" s="66"/>
      <c r="L139" s="66"/>
      <c r="M139" s="57"/>
    </row>
    <row r="140" spans="1:13" ht="24.75" thickBot="1" x14ac:dyDescent="0.3">
      <c r="A140" s="233"/>
      <c r="B140" s="233"/>
      <c r="C140" s="12" t="s">
        <v>47</v>
      </c>
      <c r="D140" s="2">
        <v>807</v>
      </c>
      <c r="E140" s="17" t="s">
        <v>48</v>
      </c>
      <c r="F140" s="168" t="s">
        <v>160</v>
      </c>
      <c r="G140" s="4">
        <v>240</v>
      </c>
      <c r="H140" s="163">
        <v>200</v>
      </c>
      <c r="I140" s="171">
        <v>100</v>
      </c>
      <c r="J140" s="66">
        <v>100</v>
      </c>
      <c r="K140" s="66">
        <v>100</v>
      </c>
      <c r="L140" s="66">
        <v>100</v>
      </c>
      <c r="M140" s="57">
        <f t="shared" si="25"/>
        <v>600</v>
      </c>
    </row>
    <row r="141" spans="1:13" ht="15.75" thickBot="1" x14ac:dyDescent="0.3">
      <c r="A141" s="234"/>
      <c r="B141" s="234"/>
      <c r="C141" s="3" t="s">
        <v>59</v>
      </c>
      <c r="D141" s="2"/>
      <c r="E141" s="17" t="s">
        <v>11</v>
      </c>
      <c r="F141" s="4" t="s">
        <v>11</v>
      </c>
      <c r="G141" s="4" t="s">
        <v>11</v>
      </c>
      <c r="H141" s="163"/>
      <c r="I141" s="171"/>
      <c r="J141" s="66"/>
      <c r="K141" s="66"/>
      <c r="L141" s="66"/>
      <c r="M141" s="57"/>
    </row>
    <row r="142" spans="1:13" s="72" customFormat="1" ht="17.25" customHeight="1" thickBot="1" x14ac:dyDescent="0.3">
      <c r="A142" s="229" t="s">
        <v>45</v>
      </c>
      <c r="B142" s="243" t="s">
        <v>85</v>
      </c>
      <c r="C142" s="67" t="s">
        <v>18</v>
      </c>
      <c r="D142" s="68"/>
      <c r="E142" s="69"/>
      <c r="F142" s="70"/>
      <c r="G142" s="70"/>
      <c r="H142" s="71">
        <f>H144+H145</f>
        <v>570</v>
      </c>
      <c r="I142" s="171">
        <f>I144+I145</f>
        <v>420</v>
      </c>
      <c r="J142" s="71">
        <f>J144+J145</f>
        <v>370</v>
      </c>
      <c r="K142" s="71">
        <f>K144+K145</f>
        <v>370</v>
      </c>
      <c r="L142" s="71">
        <f>L144+L145</f>
        <v>370</v>
      </c>
      <c r="M142" s="71">
        <f t="shared" si="25"/>
        <v>2100</v>
      </c>
    </row>
    <row r="143" spans="1:13" s="72" customFormat="1" ht="18" customHeight="1" thickBot="1" x14ac:dyDescent="0.3">
      <c r="A143" s="230"/>
      <c r="B143" s="244"/>
      <c r="C143" s="67" t="s">
        <v>12</v>
      </c>
      <c r="D143" s="68"/>
      <c r="E143" s="69"/>
      <c r="F143" s="70"/>
      <c r="G143" s="70"/>
      <c r="H143" s="71"/>
      <c r="I143" s="171"/>
      <c r="J143" s="71"/>
      <c r="K143" s="71"/>
      <c r="L143" s="71"/>
      <c r="M143" s="71"/>
    </row>
    <row r="144" spans="1:13" s="72" customFormat="1" ht="24.75" thickBot="1" x14ac:dyDescent="0.3">
      <c r="A144" s="230"/>
      <c r="B144" s="244"/>
      <c r="C144" s="73" t="s">
        <v>47</v>
      </c>
      <c r="D144" s="68">
        <v>807</v>
      </c>
      <c r="E144" s="69" t="s">
        <v>48</v>
      </c>
      <c r="F144" s="74" t="s">
        <v>161</v>
      </c>
      <c r="G144" s="70">
        <v>240</v>
      </c>
      <c r="H144" s="71">
        <f t="shared" ref="H144:L145" si="26">H148+H152+H156+H160+H164</f>
        <v>570</v>
      </c>
      <c r="I144" s="171">
        <f t="shared" si="26"/>
        <v>420</v>
      </c>
      <c r="J144" s="71">
        <f t="shared" si="26"/>
        <v>370</v>
      </c>
      <c r="K144" s="71">
        <f t="shared" si="26"/>
        <v>370</v>
      </c>
      <c r="L144" s="71">
        <f t="shared" si="26"/>
        <v>370</v>
      </c>
      <c r="M144" s="71">
        <f t="shared" si="25"/>
        <v>2100</v>
      </c>
    </row>
    <row r="145" spans="1:13" s="72" customFormat="1" ht="20.25" customHeight="1" thickBot="1" x14ac:dyDescent="0.3">
      <c r="A145" s="231"/>
      <c r="B145" s="245"/>
      <c r="C145" s="67" t="s">
        <v>59</v>
      </c>
      <c r="D145" s="68"/>
      <c r="E145" s="69" t="s">
        <v>11</v>
      </c>
      <c r="F145" s="70" t="s">
        <v>11</v>
      </c>
      <c r="G145" s="70" t="s">
        <v>11</v>
      </c>
      <c r="H145" s="71">
        <f t="shared" si="26"/>
        <v>0</v>
      </c>
      <c r="I145" s="171">
        <f t="shared" si="26"/>
        <v>0</v>
      </c>
      <c r="J145" s="71">
        <f t="shared" si="26"/>
        <v>0</v>
      </c>
      <c r="K145" s="71">
        <f t="shared" si="26"/>
        <v>0</v>
      </c>
      <c r="L145" s="71">
        <f t="shared" si="26"/>
        <v>0</v>
      </c>
      <c r="M145" s="71">
        <f>H145+I145+L145+J145+K145</f>
        <v>0</v>
      </c>
    </row>
    <row r="146" spans="1:13" ht="18" customHeight="1" thickBot="1" x14ac:dyDescent="0.3">
      <c r="A146" s="232" t="s">
        <v>89</v>
      </c>
      <c r="B146" s="232" t="s">
        <v>207</v>
      </c>
      <c r="C146" s="3" t="s">
        <v>18</v>
      </c>
      <c r="D146" s="2"/>
      <c r="E146" s="17"/>
      <c r="F146" s="4"/>
      <c r="G146" s="4"/>
      <c r="H146" s="163">
        <f>H148+H149</f>
        <v>100</v>
      </c>
      <c r="I146" s="171">
        <f>I148+I149</f>
        <v>100</v>
      </c>
      <c r="J146" s="66">
        <f>J148+J149</f>
        <v>100</v>
      </c>
      <c r="K146" s="66">
        <f>K148+K149</f>
        <v>100</v>
      </c>
      <c r="L146" s="66">
        <f>L148+L149</f>
        <v>100</v>
      </c>
      <c r="M146" s="57">
        <f t="shared" si="25"/>
        <v>500</v>
      </c>
    </row>
    <row r="147" spans="1:13" ht="23.25" customHeight="1" thickBot="1" x14ac:dyDescent="0.3">
      <c r="A147" s="233"/>
      <c r="B147" s="233"/>
      <c r="C147" s="3" t="s">
        <v>12</v>
      </c>
      <c r="D147" s="2"/>
      <c r="E147" s="17"/>
      <c r="F147" s="4"/>
      <c r="G147" s="4"/>
      <c r="H147" s="163"/>
      <c r="I147" s="171"/>
      <c r="J147" s="66"/>
      <c r="K147" s="66"/>
      <c r="L147" s="66"/>
      <c r="M147" s="57"/>
    </row>
    <row r="148" spans="1:13" ht="24.75" thickBot="1" x14ac:dyDescent="0.3">
      <c r="A148" s="233"/>
      <c r="B148" s="233"/>
      <c r="C148" s="12" t="s">
        <v>47</v>
      </c>
      <c r="D148" s="2">
        <v>807</v>
      </c>
      <c r="E148" s="17" t="s">
        <v>48</v>
      </c>
      <c r="F148" s="168" t="s">
        <v>161</v>
      </c>
      <c r="G148" s="4">
        <v>240</v>
      </c>
      <c r="H148" s="163">
        <v>100</v>
      </c>
      <c r="I148" s="171">
        <v>100</v>
      </c>
      <c r="J148" s="66">
        <v>100</v>
      </c>
      <c r="K148" s="66">
        <v>100</v>
      </c>
      <c r="L148" s="66">
        <v>100</v>
      </c>
      <c r="M148" s="57">
        <f t="shared" si="25"/>
        <v>500</v>
      </c>
    </row>
    <row r="149" spans="1:13" ht="15.75" thickBot="1" x14ac:dyDescent="0.3">
      <c r="A149" s="234"/>
      <c r="B149" s="234"/>
      <c r="C149" s="3" t="s">
        <v>59</v>
      </c>
      <c r="D149" s="2"/>
      <c r="E149" s="17" t="s">
        <v>11</v>
      </c>
      <c r="F149" s="4" t="s">
        <v>11</v>
      </c>
      <c r="G149" s="4" t="s">
        <v>11</v>
      </c>
      <c r="H149" s="163"/>
      <c r="I149" s="171"/>
      <c r="J149" s="66"/>
      <c r="K149" s="66"/>
      <c r="L149" s="66"/>
      <c r="M149" s="57"/>
    </row>
    <row r="150" spans="1:13" ht="18.75" customHeight="1" thickBot="1" x14ac:dyDescent="0.3">
      <c r="A150" s="232" t="s">
        <v>131</v>
      </c>
      <c r="B150" s="232" t="s">
        <v>203</v>
      </c>
      <c r="C150" s="3" t="s">
        <v>18</v>
      </c>
      <c r="D150" s="2"/>
      <c r="E150" s="17"/>
      <c r="F150" s="4"/>
      <c r="G150" s="4"/>
      <c r="H150" s="163">
        <f>H152+H153</f>
        <v>200</v>
      </c>
      <c r="I150" s="171">
        <f>I152+I153</f>
        <v>50</v>
      </c>
      <c r="J150" s="66">
        <f>J152+J153</f>
        <v>200</v>
      </c>
      <c r="K150" s="66">
        <f>K152+K153</f>
        <v>200</v>
      </c>
      <c r="L150" s="66">
        <f>L152+L153</f>
        <v>200</v>
      </c>
      <c r="M150" s="57">
        <f t="shared" si="25"/>
        <v>850</v>
      </c>
    </row>
    <row r="151" spans="1:13" ht="23.25" customHeight="1" thickBot="1" x14ac:dyDescent="0.3">
      <c r="A151" s="233"/>
      <c r="B151" s="233"/>
      <c r="C151" s="3" t="s">
        <v>12</v>
      </c>
      <c r="D151" s="2"/>
      <c r="E151" s="17"/>
      <c r="F151" s="4"/>
      <c r="G151" s="4"/>
      <c r="H151" s="163"/>
      <c r="I151" s="171"/>
      <c r="J151" s="66"/>
      <c r="K151" s="66"/>
      <c r="L151" s="66"/>
      <c r="M151" s="57"/>
    </row>
    <row r="152" spans="1:13" ht="24.75" thickBot="1" x14ac:dyDescent="0.3">
      <c r="A152" s="233"/>
      <c r="B152" s="233"/>
      <c r="C152" s="12" t="s">
        <v>47</v>
      </c>
      <c r="D152" s="2">
        <v>807</v>
      </c>
      <c r="E152" s="17" t="s">
        <v>48</v>
      </c>
      <c r="F152" s="168" t="s">
        <v>161</v>
      </c>
      <c r="G152" s="4">
        <v>240</v>
      </c>
      <c r="H152" s="163">
        <v>200</v>
      </c>
      <c r="I152" s="171">
        <v>50</v>
      </c>
      <c r="J152" s="66">
        <v>200</v>
      </c>
      <c r="K152" s="66">
        <v>200</v>
      </c>
      <c r="L152" s="66">
        <v>200</v>
      </c>
      <c r="M152" s="57">
        <f t="shared" si="25"/>
        <v>850</v>
      </c>
    </row>
    <row r="153" spans="1:13" ht="15.75" thickBot="1" x14ac:dyDescent="0.3">
      <c r="A153" s="234"/>
      <c r="B153" s="234"/>
      <c r="C153" s="3" t="s">
        <v>59</v>
      </c>
      <c r="D153" s="2"/>
      <c r="E153" s="17" t="s">
        <v>11</v>
      </c>
      <c r="F153" s="4" t="s">
        <v>11</v>
      </c>
      <c r="G153" s="4" t="s">
        <v>11</v>
      </c>
      <c r="H153" s="163"/>
      <c r="I153" s="171"/>
      <c r="J153" s="66"/>
      <c r="K153" s="66"/>
      <c r="L153" s="66"/>
      <c r="M153" s="57"/>
    </row>
    <row r="154" spans="1:13" s="9" customFormat="1" ht="17.25" customHeight="1" thickBot="1" x14ac:dyDescent="0.3">
      <c r="A154" s="232" t="s">
        <v>154</v>
      </c>
      <c r="B154" s="232" t="s">
        <v>53</v>
      </c>
      <c r="C154" s="30" t="s">
        <v>18</v>
      </c>
      <c r="D154" s="31"/>
      <c r="E154" s="32"/>
      <c r="F154" s="33"/>
      <c r="G154" s="33"/>
      <c r="H154" s="163">
        <f>H156+H157</f>
        <v>250</v>
      </c>
      <c r="I154" s="171">
        <f>I156+I157</f>
        <v>250</v>
      </c>
      <c r="J154" s="66">
        <f>J156+J157</f>
        <v>50</v>
      </c>
      <c r="K154" s="66">
        <f>K156+K157</f>
        <v>50</v>
      </c>
      <c r="L154" s="66">
        <f>L156+L157</f>
        <v>50</v>
      </c>
      <c r="M154" s="57">
        <f t="shared" si="25"/>
        <v>650</v>
      </c>
    </row>
    <row r="155" spans="1:13" s="9" customFormat="1" ht="23.25" customHeight="1" thickBot="1" x14ac:dyDescent="0.3">
      <c r="A155" s="233"/>
      <c r="B155" s="233"/>
      <c r="C155" s="34" t="s">
        <v>12</v>
      </c>
      <c r="D155" s="35"/>
      <c r="E155" s="36"/>
      <c r="F155" s="37"/>
      <c r="G155" s="37"/>
      <c r="H155" s="76"/>
      <c r="I155" s="109"/>
      <c r="J155" s="75"/>
      <c r="K155" s="75"/>
      <c r="L155" s="75"/>
      <c r="M155" s="57"/>
    </row>
    <row r="156" spans="1:13" s="9" customFormat="1" ht="24.75" thickBot="1" x14ac:dyDescent="0.3">
      <c r="A156" s="233"/>
      <c r="B156" s="233"/>
      <c r="C156" s="38" t="s">
        <v>47</v>
      </c>
      <c r="D156" s="35">
        <v>807</v>
      </c>
      <c r="E156" s="36" t="s">
        <v>48</v>
      </c>
      <c r="F156" s="168" t="s">
        <v>161</v>
      </c>
      <c r="G156" s="37">
        <v>240</v>
      </c>
      <c r="H156" s="76">
        <v>250</v>
      </c>
      <c r="I156" s="109">
        <v>250</v>
      </c>
      <c r="J156" s="75">
        <v>50</v>
      </c>
      <c r="K156" s="75">
        <v>50</v>
      </c>
      <c r="L156" s="75">
        <v>50</v>
      </c>
      <c r="M156" s="57">
        <f t="shared" si="25"/>
        <v>650</v>
      </c>
    </row>
    <row r="157" spans="1:13" s="9" customFormat="1" ht="21" customHeight="1" thickBot="1" x14ac:dyDescent="0.3">
      <c r="A157" s="234"/>
      <c r="B157" s="234"/>
      <c r="C157" s="26" t="s">
        <v>59</v>
      </c>
      <c r="D157" s="27"/>
      <c r="E157" s="28" t="s">
        <v>11</v>
      </c>
      <c r="F157" s="29" t="s">
        <v>11</v>
      </c>
      <c r="G157" s="29" t="s">
        <v>11</v>
      </c>
      <c r="H157" s="164"/>
      <c r="I157" s="174"/>
      <c r="J157" s="78"/>
      <c r="K157" s="78"/>
      <c r="L157" s="78"/>
      <c r="M157" s="57"/>
    </row>
    <row r="158" spans="1:13" s="9" customFormat="1" ht="18" customHeight="1" thickBot="1" x14ac:dyDescent="0.3">
      <c r="A158" s="232" t="s">
        <v>177</v>
      </c>
      <c r="B158" s="232" t="s">
        <v>64</v>
      </c>
      <c r="C158" s="30" t="s">
        <v>18</v>
      </c>
      <c r="D158" s="31"/>
      <c r="E158" s="32"/>
      <c r="F158" s="33"/>
      <c r="G158" s="33"/>
      <c r="H158" s="163">
        <f>H160+H161</f>
        <v>20</v>
      </c>
      <c r="I158" s="171">
        <f>I160+I161</f>
        <v>20</v>
      </c>
      <c r="J158" s="66">
        <f>J160+J161</f>
        <v>20</v>
      </c>
      <c r="K158" s="66">
        <f>K160+K161</f>
        <v>20</v>
      </c>
      <c r="L158" s="66">
        <f>L160+L161</f>
        <v>20</v>
      </c>
      <c r="M158" s="57">
        <f t="shared" si="25"/>
        <v>100</v>
      </c>
    </row>
    <row r="159" spans="1:13" s="9" customFormat="1" ht="23.25" customHeight="1" thickBot="1" x14ac:dyDescent="0.3">
      <c r="A159" s="233"/>
      <c r="B159" s="233"/>
      <c r="C159" s="34" t="s">
        <v>12</v>
      </c>
      <c r="D159" s="35"/>
      <c r="E159" s="36"/>
      <c r="F159" s="37"/>
      <c r="G159" s="37"/>
      <c r="H159" s="76"/>
      <c r="I159" s="109"/>
      <c r="J159" s="75"/>
      <c r="K159" s="75"/>
      <c r="L159" s="75"/>
      <c r="M159" s="57"/>
    </row>
    <row r="160" spans="1:13" s="9" customFormat="1" ht="24.75" thickBot="1" x14ac:dyDescent="0.3">
      <c r="A160" s="233"/>
      <c r="B160" s="233"/>
      <c r="C160" s="38" t="s">
        <v>47</v>
      </c>
      <c r="D160" s="35">
        <v>807</v>
      </c>
      <c r="E160" s="36" t="s">
        <v>48</v>
      </c>
      <c r="F160" s="168" t="s">
        <v>161</v>
      </c>
      <c r="G160" s="37">
        <v>240</v>
      </c>
      <c r="H160" s="76">
        <v>20</v>
      </c>
      <c r="I160" s="109">
        <v>20</v>
      </c>
      <c r="J160" s="75">
        <v>20</v>
      </c>
      <c r="K160" s="75">
        <v>20</v>
      </c>
      <c r="L160" s="75">
        <v>20</v>
      </c>
      <c r="M160" s="57">
        <f t="shared" si="25"/>
        <v>100</v>
      </c>
    </row>
    <row r="161" spans="1:13" s="9" customFormat="1" ht="21" customHeight="1" thickBot="1" x14ac:dyDescent="0.3">
      <c r="A161" s="234"/>
      <c r="B161" s="234"/>
      <c r="C161" s="26" t="s">
        <v>59</v>
      </c>
      <c r="D161" s="27"/>
      <c r="E161" s="28" t="s">
        <v>11</v>
      </c>
      <c r="F161" s="29" t="s">
        <v>11</v>
      </c>
      <c r="G161" s="29" t="s">
        <v>11</v>
      </c>
      <c r="H161" s="164"/>
      <c r="I161" s="174"/>
      <c r="J161" s="78"/>
      <c r="K161" s="78"/>
      <c r="L161" s="78"/>
      <c r="M161" s="57"/>
    </row>
    <row r="162" spans="1:13" s="9" customFormat="1" ht="18.75" customHeight="1" thickBot="1" x14ac:dyDescent="0.3">
      <c r="A162" s="232" t="s">
        <v>178</v>
      </c>
      <c r="B162" s="232" t="s">
        <v>88</v>
      </c>
      <c r="C162" s="30" t="s">
        <v>18</v>
      </c>
      <c r="D162" s="31"/>
      <c r="E162" s="32"/>
      <c r="F162" s="33"/>
      <c r="G162" s="33"/>
      <c r="H162" s="81">
        <f>H164+H165</f>
        <v>0</v>
      </c>
      <c r="I162" s="175">
        <f>I164+I165</f>
        <v>0</v>
      </c>
      <c r="J162" s="80">
        <f>J164+J165</f>
        <v>0</v>
      </c>
      <c r="K162" s="80">
        <f>K164+K165</f>
        <v>0</v>
      </c>
      <c r="L162" s="80">
        <f>L164+L165</f>
        <v>0</v>
      </c>
      <c r="M162" s="57">
        <f t="shared" si="25"/>
        <v>0</v>
      </c>
    </row>
    <row r="163" spans="1:13" s="9" customFormat="1" ht="23.25" customHeight="1" thickBot="1" x14ac:dyDescent="0.3">
      <c r="A163" s="233"/>
      <c r="B163" s="233"/>
      <c r="C163" s="34" t="s">
        <v>12</v>
      </c>
      <c r="D163" s="35"/>
      <c r="E163" s="36"/>
      <c r="F163" s="37"/>
      <c r="G163" s="37"/>
      <c r="H163" s="76"/>
      <c r="I163" s="109"/>
      <c r="J163" s="75"/>
      <c r="K163" s="75"/>
      <c r="L163" s="75"/>
      <c r="M163" s="57"/>
    </row>
    <row r="164" spans="1:13" s="9" customFormat="1" ht="24.75" thickBot="1" x14ac:dyDescent="0.3">
      <c r="A164" s="233"/>
      <c r="B164" s="233"/>
      <c r="C164" s="38" t="s">
        <v>47</v>
      </c>
      <c r="D164" s="35">
        <v>807</v>
      </c>
      <c r="E164" s="36" t="s">
        <v>48</v>
      </c>
      <c r="F164" s="168" t="s">
        <v>161</v>
      </c>
      <c r="G164" s="37">
        <v>240</v>
      </c>
      <c r="H164" s="76">
        <v>0</v>
      </c>
      <c r="I164" s="109">
        <v>0</v>
      </c>
      <c r="J164" s="75">
        <v>0</v>
      </c>
      <c r="K164" s="75">
        <v>0</v>
      </c>
      <c r="L164" s="75">
        <v>0</v>
      </c>
      <c r="M164" s="57">
        <f t="shared" si="25"/>
        <v>0</v>
      </c>
    </row>
    <row r="165" spans="1:13" s="9" customFormat="1" ht="21" customHeight="1" thickBot="1" x14ac:dyDescent="0.3">
      <c r="A165" s="234"/>
      <c r="B165" s="234"/>
      <c r="C165" s="26" t="s">
        <v>59</v>
      </c>
      <c r="D165" s="27"/>
      <c r="E165" s="28" t="s">
        <v>11</v>
      </c>
      <c r="F165" s="29" t="s">
        <v>11</v>
      </c>
      <c r="G165" s="29" t="s">
        <v>11</v>
      </c>
      <c r="H165" s="76">
        <v>0</v>
      </c>
      <c r="I165" s="109">
        <v>0</v>
      </c>
      <c r="J165" s="75">
        <v>0</v>
      </c>
      <c r="K165" s="75">
        <v>0</v>
      </c>
      <c r="L165" s="75">
        <v>0</v>
      </c>
      <c r="M165" s="57">
        <f>H165+I165+L165+J165+K165</f>
        <v>0</v>
      </c>
    </row>
    <row r="166" spans="1:13" s="72" customFormat="1" ht="18" customHeight="1" thickBot="1" x14ac:dyDescent="0.3">
      <c r="A166" s="229" t="s">
        <v>46</v>
      </c>
      <c r="B166" s="243" t="s">
        <v>90</v>
      </c>
      <c r="C166" s="67" t="s">
        <v>18</v>
      </c>
      <c r="D166" s="68"/>
      <c r="E166" s="69"/>
      <c r="F166" s="70"/>
      <c r="G166" s="70"/>
      <c r="H166" s="71">
        <f>H168+H169</f>
        <v>496.1</v>
      </c>
      <c r="I166" s="171">
        <f>I168+I169</f>
        <v>150</v>
      </c>
      <c r="J166" s="71">
        <f>J168+J169</f>
        <v>150</v>
      </c>
      <c r="K166" s="71">
        <f>K168+K169</f>
        <v>150</v>
      </c>
      <c r="L166" s="71">
        <f>L168+L169</f>
        <v>150</v>
      </c>
      <c r="M166" s="71">
        <f t="shared" si="25"/>
        <v>1096.0999999999999</v>
      </c>
    </row>
    <row r="167" spans="1:13" s="72" customFormat="1" ht="18" customHeight="1" thickBot="1" x14ac:dyDescent="0.3">
      <c r="A167" s="230"/>
      <c r="B167" s="244"/>
      <c r="C167" s="67" t="s">
        <v>12</v>
      </c>
      <c r="D167" s="68"/>
      <c r="E167" s="69"/>
      <c r="F167" s="70"/>
      <c r="G167" s="70"/>
      <c r="H167" s="71"/>
      <c r="I167" s="171"/>
      <c r="J167" s="71"/>
      <c r="K167" s="71"/>
      <c r="L167" s="71"/>
      <c r="M167" s="71"/>
    </row>
    <row r="168" spans="1:13" s="72" customFormat="1" ht="24.75" thickBot="1" x14ac:dyDescent="0.3">
      <c r="A168" s="230"/>
      <c r="B168" s="244"/>
      <c r="C168" s="73" t="s">
        <v>47</v>
      </c>
      <c r="D168" s="68">
        <v>807</v>
      </c>
      <c r="E168" s="69" t="s">
        <v>50</v>
      </c>
      <c r="F168" s="74" t="s">
        <v>162</v>
      </c>
      <c r="G168" s="70">
        <v>360</v>
      </c>
      <c r="H168" s="71">
        <f t="shared" ref="H168:L168" si="27">H172+H176+H180</f>
        <v>496.1</v>
      </c>
      <c r="I168" s="171">
        <f t="shared" si="27"/>
        <v>150</v>
      </c>
      <c r="J168" s="71">
        <f t="shared" si="27"/>
        <v>150</v>
      </c>
      <c r="K168" s="71">
        <f t="shared" si="27"/>
        <v>150</v>
      </c>
      <c r="L168" s="71">
        <f t="shared" si="27"/>
        <v>150</v>
      </c>
      <c r="M168" s="71">
        <f t="shared" si="25"/>
        <v>1096.0999999999999</v>
      </c>
    </row>
    <row r="169" spans="1:13" s="72" customFormat="1" ht="20.25" customHeight="1" thickBot="1" x14ac:dyDescent="0.3">
      <c r="A169" s="231"/>
      <c r="B169" s="245"/>
      <c r="C169" s="67" t="s">
        <v>59</v>
      </c>
      <c r="D169" s="68"/>
      <c r="E169" s="69" t="s">
        <v>11</v>
      </c>
      <c r="F169" s="70" t="s">
        <v>11</v>
      </c>
      <c r="G169" s="70" t="s">
        <v>11</v>
      </c>
      <c r="H169" s="71"/>
      <c r="I169" s="171"/>
      <c r="J169" s="71"/>
      <c r="K169" s="71"/>
      <c r="L169" s="71"/>
      <c r="M169" s="71"/>
    </row>
    <row r="170" spans="1:13" s="9" customFormat="1" ht="20.25" customHeight="1" thickBot="1" x14ac:dyDescent="0.3">
      <c r="A170" s="232" t="s">
        <v>91</v>
      </c>
      <c r="B170" s="232" t="s">
        <v>33</v>
      </c>
      <c r="C170" s="18" t="s">
        <v>18</v>
      </c>
      <c r="D170" s="19"/>
      <c r="E170" s="20"/>
      <c r="F170" s="21"/>
      <c r="G170" s="21"/>
      <c r="H170" s="81">
        <f>H172+H173</f>
        <v>96.1</v>
      </c>
      <c r="I170" s="171">
        <f t="shared" ref="I170:L170" si="28">I172+I173</f>
        <v>50</v>
      </c>
      <c r="J170" s="81">
        <f t="shared" si="28"/>
        <v>50</v>
      </c>
      <c r="K170" s="81">
        <f t="shared" si="28"/>
        <v>50</v>
      </c>
      <c r="L170" s="81">
        <f t="shared" si="28"/>
        <v>50</v>
      </c>
      <c r="M170" s="57">
        <f t="shared" si="25"/>
        <v>296.10000000000002</v>
      </c>
    </row>
    <row r="171" spans="1:13" s="9" customFormat="1" ht="20.25" customHeight="1" thickBot="1" x14ac:dyDescent="0.3">
      <c r="A171" s="233"/>
      <c r="B171" s="233"/>
      <c r="C171" s="3" t="s">
        <v>12</v>
      </c>
      <c r="D171" s="2"/>
      <c r="E171" s="17"/>
      <c r="F171" s="4"/>
      <c r="G171" s="4"/>
      <c r="H171" s="163"/>
      <c r="I171" s="171"/>
      <c r="J171" s="66"/>
      <c r="K171" s="66"/>
      <c r="L171" s="66"/>
      <c r="M171" s="57"/>
    </row>
    <row r="172" spans="1:13" s="9" customFormat="1" ht="24.75" customHeight="1" thickBot="1" x14ac:dyDescent="0.3">
      <c r="A172" s="233"/>
      <c r="B172" s="233"/>
      <c r="C172" s="22" t="s">
        <v>47</v>
      </c>
      <c r="D172" s="23">
        <v>807</v>
      </c>
      <c r="E172" s="24" t="s">
        <v>50</v>
      </c>
      <c r="F172" s="168" t="s">
        <v>162</v>
      </c>
      <c r="G172" s="25">
        <v>360</v>
      </c>
      <c r="H172" s="165">
        <v>96.1</v>
      </c>
      <c r="I172" s="176">
        <v>50</v>
      </c>
      <c r="J172" s="82">
        <v>50</v>
      </c>
      <c r="K172" s="82">
        <v>50</v>
      </c>
      <c r="L172" s="82">
        <v>50</v>
      </c>
      <c r="M172" s="57">
        <f t="shared" ref="M172:M248" si="29">H172+I172+L172+J172+K172</f>
        <v>296.10000000000002</v>
      </c>
    </row>
    <row r="173" spans="1:13" s="9" customFormat="1" ht="20.25" customHeight="1" thickBot="1" x14ac:dyDescent="0.3">
      <c r="A173" s="234"/>
      <c r="B173" s="234"/>
      <c r="C173" s="26" t="s">
        <v>59</v>
      </c>
      <c r="D173" s="27"/>
      <c r="E173" s="28" t="s">
        <v>11</v>
      </c>
      <c r="F173" s="29" t="s">
        <v>11</v>
      </c>
      <c r="G173" s="29" t="s">
        <v>11</v>
      </c>
      <c r="H173" s="164"/>
      <c r="I173" s="174"/>
      <c r="J173" s="78"/>
      <c r="K173" s="78"/>
      <c r="L173" s="78"/>
      <c r="M173" s="57"/>
    </row>
    <row r="174" spans="1:13" s="9" customFormat="1" ht="19.5" customHeight="1" thickBot="1" x14ac:dyDescent="0.3">
      <c r="A174" s="232" t="s">
        <v>134</v>
      </c>
      <c r="B174" s="232" t="s">
        <v>132</v>
      </c>
      <c r="C174" s="18" t="s">
        <v>18</v>
      </c>
      <c r="D174" s="19"/>
      <c r="E174" s="20"/>
      <c r="F174" s="21"/>
      <c r="G174" s="21"/>
      <c r="H174" s="81">
        <f>H176+H177</f>
        <v>300</v>
      </c>
      <c r="I174" s="175">
        <f>I176+I177</f>
        <v>50</v>
      </c>
      <c r="J174" s="80">
        <f>J176+J177</f>
        <v>50</v>
      </c>
      <c r="K174" s="80">
        <f>K176+K177</f>
        <v>50</v>
      </c>
      <c r="L174" s="80">
        <f>L176+L177</f>
        <v>50</v>
      </c>
      <c r="M174" s="57">
        <f t="shared" ref="M174" si="30">H174+I174+L174+J174+K174</f>
        <v>500</v>
      </c>
    </row>
    <row r="175" spans="1:13" s="9" customFormat="1" ht="19.5" customHeight="1" thickBot="1" x14ac:dyDescent="0.3">
      <c r="A175" s="233"/>
      <c r="B175" s="233"/>
      <c r="C175" s="3" t="s">
        <v>12</v>
      </c>
      <c r="D175" s="2"/>
      <c r="E175" s="17"/>
      <c r="F175" s="4"/>
      <c r="G175" s="4"/>
      <c r="H175" s="163"/>
      <c r="I175" s="171"/>
      <c r="J175" s="66"/>
      <c r="K175" s="66"/>
      <c r="L175" s="66"/>
      <c r="M175" s="57"/>
    </row>
    <row r="176" spans="1:13" s="9" customFormat="1" ht="19.5" customHeight="1" thickBot="1" x14ac:dyDescent="0.3">
      <c r="A176" s="233"/>
      <c r="B176" s="233"/>
      <c r="C176" s="22" t="s">
        <v>47</v>
      </c>
      <c r="D176" s="23">
        <v>807</v>
      </c>
      <c r="E176" s="24" t="s">
        <v>50</v>
      </c>
      <c r="F176" s="168" t="s">
        <v>162</v>
      </c>
      <c r="G176" s="25">
        <v>360</v>
      </c>
      <c r="H176" s="165">
        <v>300</v>
      </c>
      <c r="I176" s="176">
        <v>50</v>
      </c>
      <c r="J176" s="82">
        <v>50</v>
      </c>
      <c r="K176" s="82">
        <v>50</v>
      </c>
      <c r="L176" s="82">
        <v>50</v>
      </c>
      <c r="M176" s="57">
        <f t="shared" ref="M176" si="31">H176+I176+L176+J176+K176</f>
        <v>500</v>
      </c>
    </row>
    <row r="177" spans="1:13" s="9" customFormat="1" ht="19.5" customHeight="1" thickBot="1" x14ac:dyDescent="0.3">
      <c r="A177" s="234"/>
      <c r="B177" s="234"/>
      <c r="C177" s="26" t="s">
        <v>59</v>
      </c>
      <c r="D177" s="27"/>
      <c r="E177" s="28" t="s">
        <v>11</v>
      </c>
      <c r="F177" s="29" t="s">
        <v>11</v>
      </c>
      <c r="G177" s="29" t="s">
        <v>11</v>
      </c>
      <c r="H177" s="164"/>
      <c r="I177" s="174"/>
      <c r="J177" s="78"/>
      <c r="K177" s="78"/>
      <c r="L177" s="78"/>
      <c r="M177" s="57"/>
    </row>
    <row r="178" spans="1:13" s="9" customFormat="1" ht="19.5" customHeight="1" thickBot="1" x14ac:dyDescent="0.3">
      <c r="A178" s="232" t="s">
        <v>135</v>
      </c>
      <c r="B178" s="232" t="s">
        <v>155</v>
      </c>
      <c r="C178" s="18" t="s">
        <v>18</v>
      </c>
      <c r="D178" s="19"/>
      <c r="E178" s="20"/>
      <c r="F178" s="21"/>
      <c r="G178" s="21"/>
      <c r="H178" s="81">
        <f>H180+H181</f>
        <v>100</v>
      </c>
      <c r="I178" s="175">
        <f>I180+I181</f>
        <v>50</v>
      </c>
      <c r="J178" s="80">
        <f>J180+J181</f>
        <v>50</v>
      </c>
      <c r="K178" s="80">
        <f>K180+K181</f>
        <v>50</v>
      </c>
      <c r="L178" s="80">
        <f>L180+L181</f>
        <v>50</v>
      </c>
      <c r="M178" s="57">
        <f t="shared" ref="M178" si="32">H178+I178+L178+J178+K178</f>
        <v>300</v>
      </c>
    </row>
    <row r="179" spans="1:13" s="9" customFormat="1" ht="19.5" customHeight="1" thickBot="1" x14ac:dyDescent="0.3">
      <c r="A179" s="233"/>
      <c r="B179" s="233"/>
      <c r="C179" s="3" t="s">
        <v>12</v>
      </c>
      <c r="D179" s="2"/>
      <c r="E179" s="17"/>
      <c r="F179" s="4"/>
      <c r="G179" s="4"/>
      <c r="H179" s="163"/>
      <c r="I179" s="171"/>
      <c r="J179" s="66"/>
      <c r="K179" s="66"/>
      <c r="L179" s="66"/>
      <c r="M179" s="57"/>
    </row>
    <row r="180" spans="1:13" s="9" customFormat="1" ht="19.5" customHeight="1" thickBot="1" x14ac:dyDescent="0.3">
      <c r="A180" s="233"/>
      <c r="B180" s="233"/>
      <c r="C180" s="22" t="s">
        <v>47</v>
      </c>
      <c r="D180" s="23">
        <v>807</v>
      </c>
      <c r="E180" s="24" t="s">
        <v>50</v>
      </c>
      <c r="F180" s="168" t="s">
        <v>162</v>
      </c>
      <c r="G180" s="25">
        <v>360</v>
      </c>
      <c r="H180" s="165">
        <v>100</v>
      </c>
      <c r="I180" s="176">
        <v>50</v>
      </c>
      <c r="J180" s="82">
        <v>50</v>
      </c>
      <c r="K180" s="82">
        <v>50</v>
      </c>
      <c r="L180" s="82">
        <v>50</v>
      </c>
      <c r="M180" s="57">
        <f t="shared" ref="M180" si="33">H180+I180+L180+J180+K180</f>
        <v>300</v>
      </c>
    </row>
    <row r="181" spans="1:13" s="9" customFormat="1" ht="19.5" customHeight="1" thickBot="1" x14ac:dyDescent="0.3">
      <c r="A181" s="234"/>
      <c r="B181" s="234"/>
      <c r="C181" s="26" t="s">
        <v>59</v>
      </c>
      <c r="D181" s="27"/>
      <c r="E181" s="28" t="s">
        <v>11</v>
      </c>
      <c r="F181" s="29" t="s">
        <v>11</v>
      </c>
      <c r="G181" s="29" t="s">
        <v>11</v>
      </c>
      <c r="H181" s="164"/>
      <c r="I181" s="174"/>
      <c r="J181" s="78"/>
      <c r="K181" s="78"/>
      <c r="L181" s="78"/>
      <c r="M181" s="57"/>
    </row>
    <row r="182" spans="1:13" s="72" customFormat="1" ht="19.5" customHeight="1" thickBot="1" x14ac:dyDescent="0.3">
      <c r="A182" s="229" t="s">
        <v>180</v>
      </c>
      <c r="B182" s="243" t="s">
        <v>92</v>
      </c>
      <c r="C182" s="67" t="s">
        <v>18</v>
      </c>
      <c r="D182" s="68"/>
      <c r="E182" s="69"/>
      <c r="F182" s="70"/>
      <c r="G182" s="70"/>
      <c r="H182" s="71">
        <f>H184+H185</f>
        <v>1158.2</v>
      </c>
      <c r="I182" s="171">
        <f>I184+I185</f>
        <v>1404.4</v>
      </c>
      <c r="J182" s="71">
        <f>J184+J185</f>
        <v>549.9</v>
      </c>
      <c r="K182" s="71">
        <f>K184+K185</f>
        <v>549.9</v>
      </c>
      <c r="L182" s="71">
        <f>L184+L185</f>
        <v>549.9</v>
      </c>
      <c r="M182" s="71">
        <f t="shared" si="29"/>
        <v>4212.3</v>
      </c>
    </row>
    <row r="183" spans="1:13" s="72" customFormat="1" ht="18" customHeight="1" thickBot="1" x14ac:dyDescent="0.3">
      <c r="A183" s="230"/>
      <c r="B183" s="244"/>
      <c r="C183" s="67" t="s">
        <v>12</v>
      </c>
      <c r="D183" s="68"/>
      <c r="E183" s="69"/>
      <c r="F183" s="70"/>
      <c r="G183" s="70"/>
      <c r="H183" s="71"/>
      <c r="I183" s="171"/>
      <c r="J183" s="71"/>
      <c r="K183" s="71"/>
      <c r="L183" s="71"/>
      <c r="M183" s="71"/>
    </row>
    <row r="184" spans="1:13" s="72" customFormat="1" ht="24.75" thickBot="1" x14ac:dyDescent="0.3">
      <c r="A184" s="230"/>
      <c r="B184" s="244"/>
      <c r="C184" s="73" t="s">
        <v>47</v>
      </c>
      <c r="D184" s="68">
        <v>807</v>
      </c>
      <c r="E184" s="69" t="s">
        <v>48</v>
      </c>
      <c r="F184" s="74" t="s">
        <v>163</v>
      </c>
      <c r="G184" s="70">
        <v>240</v>
      </c>
      <c r="H184" s="99">
        <f>H188+H192+H196+H200+H204+H208</f>
        <v>1158.2</v>
      </c>
      <c r="I184" s="171">
        <f t="shared" ref="I184:L185" si="34">I188+I192+I196+I200+I204+I208</f>
        <v>1404.4</v>
      </c>
      <c r="J184" s="99">
        <f t="shared" si="34"/>
        <v>549.9</v>
      </c>
      <c r="K184" s="99">
        <f t="shared" si="34"/>
        <v>549.9</v>
      </c>
      <c r="L184" s="99">
        <f t="shared" si="34"/>
        <v>549.9</v>
      </c>
      <c r="M184" s="71">
        <f t="shared" ref="M184" si="35">M188+M192+M196+M200</f>
        <v>3792.3</v>
      </c>
    </row>
    <row r="185" spans="1:13" s="72" customFormat="1" ht="20.25" customHeight="1" thickBot="1" x14ac:dyDescent="0.3">
      <c r="A185" s="231"/>
      <c r="B185" s="245"/>
      <c r="C185" s="67" t="s">
        <v>59</v>
      </c>
      <c r="D185" s="68"/>
      <c r="E185" s="69" t="s">
        <v>11</v>
      </c>
      <c r="F185" s="70" t="s">
        <v>11</v>
      </c>
      <c r="G185" s="70" t="s">
        <v>11</v>
      </c>
      <c r="H185" s="99">
        <f>H189+H193+H197+H201+H205+H209</f>
        <v>0</v>
      </c>
      <c r="I185" s="171">
        <f t="shared" si="34"/>
        <v>0</v>
      </c>
      <c r="J185" s="99">
        <f t="shared" si="34"/>
        <v>0</v>
      </c>
      <c r="K185" s="99">
        <f t="shared" si="34"/>
        <v>0</v>
      </c>
      <c r="L185" s="99">
        <f t="shared" si="34"/>
        <v>0</v>
      </c>
      <c r="M185" s="71">
        <f>M189+M193+M197+M23</f>
        <v>12699.099999999999</v>
      </c>
    </row>
    <row r="186" spans="1:13" s="9" customFormat="1" ht="19.5" customHeight="1" thickBot="1" x14ac:dyDescent="0.3">
      <c r="A186" s="232" t="s">
        <v>181</v>
      </c>
      <c r="B186" s="232" t="s">
        <v>133</v>
      </c>
      <c r="C186" s="3" t="s">
        <v>18</v>
      </c>
      <c r="D186" s="2"/>
      <c r="E186" s="17"/>
      <c r="F186" s="4"/>
      <c r="G186" s="4"/>
      <c r="H186" s="81">
        <f>H188+H189</f>
        <v>250</v>
      </c>
      <c r="I186" s="171">
        <f>I188+I189</f>
        <v>250</v>
      </c>
      <c r="J186" s="80">
        <f>J188+J189</f>
        <v>200</v>
      </c>
      <c r="K186" s="80">
        <f>K188+K189</f>
        <v>200</v>
      </c>
      <c r="L186" s="80">
        <f>L188+L189</f>
        <v>200</v>
      </c>
      <c r="M186" s="57">
        <f t="shared" si="29"/>
        <v>1100</v>
      </c>
    </row>
    <row r="187" spans="1:13" s="9" customFormat="1" ht="23.25" customHeight="1" thickBot="1" x14ac:dyDescent="0.3">
      <c r="A187" s="233"/>
      <c r="B187" s="233"/>
      <c r="C187" s="3" t="s">
        <v>12</v>
      </c>
      <c r="D187" s="2"/>
      <c r="E187" s="17"/>
      <c r="F187" s="4"/>
      <c r="G187" s="4"/>
      <c r="H187" s="163"/>
      <c r="I187" s="171"/>
      <c r="J187" s="66"/>
      <c r="K187" s="66"/>
      <c r="L187" s="66"/>
      <c r="M187" s="57"/>
    </row>
    <row r="188" spans="1:13" s="9" customFormat="1" ht="24.75" thickBot="1" x14ac:dyDescent="0.3">
      <c r="A188" s="233"/>
      <c r="B188" s="233"/>
      <c r="C188" s="12" t="s">
        <v>47</v>
      </c>
      <c r="D188" s="2">
        <v>807</v>
      </c>
      <c r="E188" s="17" t="s">
        <v>48</v>
      </c>
      <c r="F188" s="168" t="s">
        <v>163</v>
      </c>
      <c r="G188" s="4">
        <v>240</v>
      </c>
      <c r="H188" s="163">
        <v>250</v>
      </c>
      <c r="I188" s="171">
        <v>250</v>
      </c>
      <c r="J188" s="66">
        <v>200</v>
      </c>
      <c r="K188" s="66">
        <v>200</v>
      </c>
      <c r="L188" s="66">
        <v>200</v>
      </c>
      <c r="M188" s="57">
        <f t="shared" si="29"/>
        <v>1100</v>
      </c>
    </row>
    <row r="189" spans="1:13" s="9" customFormat="1" ht="15.75" customHeight="1" thickBot="1" x14ac:dyDescent="0.3">
      <c r="A189" s="234"/>
      <c r="B189" s="234"/>
      <c r="C189" s="3" t="s">
        <v>59</v>
      </c>
      <c r="D189" s="2"/>
      <c r="E189" s="17" t="s">
        <v>11</v>
      </c>
      <c r="F189" s="4" t="s">
        <v>11</v>
      </c>
      <c r="G189" s="4" t="s">
        <v>11</v>
      </c>
      <c r="H189" s="163"/>
      <c r="I189" s="171"/>
      <c r="J189" s="66"/>
      <c r="K189" s="66"/>
      <c r="L189" s="66"/>
      <c r="M189" s="57"/>
    </row>
    <row r="190" spans="1:13" s="9" customFormat="1" ht="20.25" customHeight="1" thickBot="1" x14ac:dyDescent="0.3">
      <c r="A190" s="232" t="s">
        <v>182</v>
      </c>
      <c r="B190" s="232" t="s">
        <v>124</v>
      </c>
      <c r="C190" s="30" t="s">
        <v>18</v>
      </c>
      <c r="D190" s="31"/>
      <c r="E190" s="32"/>
      <c r="F190" s="33"/>
      <c r="G190" s="33"/>
      <c r="H190" s="81">
        <f>H192+H193</f>
        <v>50</v>
      </c>
      <c r="I190" s="175">
        <f>I192+I193</f>
        <v>50</v>
      </c>
      <c r="J190" s="80">
        <f>J192+J193</f>
        <v>0</v>
      </c>
      <c r="K190" s="80">
        <f>K192+K193</f>
        <v>0</v>
      </c>
      <c r="L190" s="80">
        <f>L192+L193</f>
        <v>0</v>
      </c>
      <c r="M190" s="57">
        <f t="shared" si="29"/>
        <v>100</v>
      </c>
    </row>
    <row r="191" spans="1:13" s="9" customFormat="1" ht="21.75" customHeight="1" thickBot="1" x14ac:dyDescent="0.3">
      <c r="A191" s="233"/>
      <c r="B191" s="233"/>
      <c r="C191" s="34" t="s">
        <v>12</v>
      </c>
      <c r="D191" s="35"/>
      <c r="E191" s="36"/>
      <c r="F191" s="37"/>
      <c r="G191" s="37"/>
      <c r="H191" s="76"/>
      <c r="I191" s="109"/>
      <c r="J191" s="75"/>
      <c r="K191" s="75"/>
      <c r="L191" s="75"/>
      <c r="M191" s="57"/>
    </row>
    <row r="192" spans="1:13" s="9" customFormat="1" ht="30" customHeight="1" thickBot="1" x14ac:dyDescent="0.3">
      <c r="A192" s="233"/>
      <c r="B192" s="233"/>
      <c r="C192" s="38" t="s">
        <v>47</v>
      </c>
      <c r="D192" s="35">
        <v>807</v>
      </c>
      <c r="E192" s="36" t="s">
        <v>48</v>
      </c>
      <c r="F192" s="168" t="s">
        <v>163</v>
      </c>
      <c r="G192" s="37">
        <v>240</v>
      </c>
      <c r="H192" s="76">
        <v>50</v>
      </c>
      <c r="I192" s="109">
        <v>50</v>
      </c>
      <c r="J192" s="75">
        <v>0</v>
      </c>
      <c r="K192" s="75">
        <v>0</v>
      </c>
      <c r="L192" s="75">
        <v>0</v>
      </c>
      <c r="M192" s="57">
        <f t="shared" si="29"/>
        <v>100</v>
      </c>
    </row>
    <row r="193" spans="1:13" s="9" customFormat="1" ht="20.25" customHeight="1" thickBot="1" x14ac:dyDescent="0.3">
      <c r="A193" s="234"/>
      <c r="B193" s="234"/>
      <c r="C193" s="26" t="s">
        <v>59</v>
      </c>
      <c r="D193" s="27"/>
      <c r="E193" s="28" t="s">
        <v>11</v>
      </c>
      <c r="F193" s="29" t="s">
        <v>11</v>
      </c>
      <c r="G193" s="29" t="s">
        <v>11</v>
      </c>
      <c r="H193" s="164"/>
      <c r="I193" s="174"/>
      <c r="J193" s="78"/>
      <c r="K193" s="78"/>
      <c r="L193" s="78"/>
      <c r="M193" s="57"/>
    </row>
    <row r="194" spans="1:13" s="9" customFormat="1" ht="19.5" customHeight="1" thickBot="1" x14ac:dyDescent="0.3">
      <c r="A194" s="232" t="s">
        <v>183</v>
      </c>
      <c r="B194" s="232" t="s">
        <v>204</v>
      </c>
      <c r="C194" s="30" t="s">
        <v>18</v>
      </c>
      <c r="D194" s="31"/>
      <c r="E194" s="32"/>
      <c r="F194" s="33"/>
      <c r="G194" s="33"/>
      <c r="H194" s="81">
        <f>H196+H197</f>
        <v>738.2</v>
      </c>
      <c r="I194" s="175">
        <f>I196+I197</f>
        <v>904.4</v>
      </c>
      <c r="J194" s="80">
        <f>J196+J197</f>
        <v>279.89999999999998</v>
      </c>
      <c r="K194" s="80">
        <f>K196+K197</f>
        <v>279.89999999999998</v>
      </c>
      <c r="L194" s="80">
        <f>L196+L197</f>
        <v>279.89999999999998</v>
      </c>
      <c r="M194" s="57">
        <f t="shared" si="29"/>
        <v>2482.3000000000002</v>
      </c>
    </row>
    <row r="195" spans="1:13" s="9" customFormat="1" ht="23.25" customHeight="1" thickBot="1" x14ac:dyDescent="0.3">
      <c r="A195" s="233"/>
      <c r="B195" s="233"/>
      <c r="C195" s="34" t="s">
        <v>12</v>
      </c>
      <c r="D195" s="35"/>
      <c r="E195" s="36"/>
      <c r="F195" s="37"/>
      <c r="G195" s="37"/>
      <c r="H195" s="76"/>
      <c r="I195" s="109"/>
      <c r="J195" s="75"/>
      <c r="K195" s="75"/>
      <c r="L195" s="75"/>
      <c r="M195" s="57"/>
    </row>
    <row r="196" spans="1:13" s="9" customFormat="1" ht="24.75" thickBot="1" x14ac:dyDescent="0.3">
      <c r="A196" s="233"/>
      <c r="B196" s="233"/>
      <c r="C196" s="38" t="s">
        <v>47</v>
      </c>
      <c r="D196" s="35">
        <v>807</v>
      </c>
      <c r="E196" s="36" t="s">
        <v>48</v>
      </c>
      <c r="F196" s="168" t="s">
        <v>163</v>
      </c>
      <c r="G196" s="37">
        <v>240</v>
      </c>
      <c r="H196" s="76">
        <v>738.2</v>
      </c>
      <c r="I196" s="109">
        <v>904.4</v>
      </c>
      <c r="J196" s="75">
        <v>279.89999999999998</v>
      </c>
      <c r="K196" s="75">
        <v>279.89999999999998</v>
      </c>
      <c r="L196" s="75">
        <v>279.89999999999998</v>
      </c>
      <c r="M196" s="57">
        <f t="shared" si="29"/>
        <v>2482.3000000000002</v>
      </c>
    </row>
    <row r="197" spans="1:13" s="9" customFormat="1" ht="19.5" customHeight="1" thickBot="1" x14ac:dyDescent="0.3">
      <c r="A197" s="234"/>
      <c r="B197" s="234"/>
      <c r="C197" s="26" t="s">
        <v>59</v>
      </c>
      <c r="D197" s="27"/>
      <c r="E197" s="28" t="s">
        <v>11</v>
      </c>
      <c r="F197" s="29" t="s">
        <v>11</v>
      </c>
      <c r="G197" s="29" t="s">
        <v>11</v>
      </c>
      <c r="H197" s="164"/>
      <c r="I197" s="174"/>
      <c r="J197" s="78"/>
      <c r="K197" s="78"/>
      <c r="L197" s="78"/>
      <c r="M197" s="57"/>
    </row>
    <row r="198" spans="1:13" s="9" customFormat="1" ht="19.5" customHeight="1" thickBot="1" x14ac:dyDescent="0.3">
      <c r="A198" s="232" t="s">
        <v>184</v>
      </c>
      <c r="B198" s="232" t="s">
        <v>65</v>
      </c>
      <c r="C198" s="30" t="s">
        <v>18</v>
      </c>
      <c r="D198" s="31"/>
      <c r="E198" s="32"/>
      <c r="F198" s="33"/>
      <c r="G198" s="33"/>
      <c r="H198" s="81">
        <f>H200+H201</f>
        <v>20</v>
      </c>
      <c r="I198" s="175">
        <f>I200+I201</f>
        <v>30</v>
      </c>
      <c r="J198" s="80">
        <f>J200+J201</f>
        <v>20</v>
      </c>
      <c r="K198" s="80">
        <f>K200+K201</f>
        <v>20</v>
      </c>
      <c r="L198" s="80">
        <v>0</v>
      </c>
      <c r="M198" s="57">
        <f t="shared" si="29"/>
        <v>90</v>
      </c>
    </row>
    <row r="199" spans="1:13" s="9" customFormat="1" ht="18" customHeight="1" thickBot="1" x14ac:dyDescent="0.3">
      <c r="A199" s="233"/>
      <c r="B199" s="233"/>
      <c r="C199" s="34" t="s">
        <v>12</v>
      </c>
      <c r="D199" s="35"/>
      <c r="E199" s="36"/>
      <c r="F199" s="37"/>
      <c r="G199" s="37"/>
      <c r="H199" s="76"/>
      <c r="I199" s="109"/>
      <c r="J199" s="75"/>
      <c r="K199" s="75"/>
      <c r="L199" s="75"/>
      <c r="M199" s="57"/>
    </row>
    <row r="200" spans="1:13" s="9" customFormat="1" ht="24.75" thickBot="1" x14ac:dyDescent="0.3">
      <c r="A200" s="233"/>
      <c r="B200" s="233"/>
      <c r="C200" s="38" t="s">
        <v>47</v>
      </c>
      <c r="D200" s="35">
        <v>807</v>
      </c>
      <c r="E200" s="36" t="s">
        <v>48</v>
      </c>
      <c r="F200" s="168" t="s">
        <v>163</v>
      </c>
      <c r="G200" s="37">
        <v>240</v>
      </c>
      <c r="H200" s="76">
        <v>20</v>
      </c>
      <c r="I200" s="109">
        <v>30</v>
      </c>
      <c r="J200" s="75">
        <v>20</v>
      </c>
      <c r="K200" s="75">
        <v>20</v>
      </c>
      <c r="L200" s="75">
        <v>20</v>
      </c>
      <c r="M200" s="57">
        <f t="shared" si="29"/>
        <v>110</v>
      </c>
    </row>
    <row r="201" spans="1:13" s="9" customFormat="1" ht="21" customHeight="1" thickBot="1" x14ac:dyDescent="0.3">
      <c r="A201" s="234"/>
      <c r="B201" s="234"/>
      <c r="C201" s="26" t="s">
        <v>59</v>
      </c>
      <c r="D201" s="27"/>
      <c r="E201" s="28" t="s">
        <v>11</v>
      </c>
      <c r="F201" s="29" t="s">
        <v>11</v>
      </c>
      <c r="G201" s="29" t="s">
        <v>11</v>
      </c>
      <c r="H201" s="164"/>
      <c r="I201" s="174"/>
      <c r="J201" s="78"/>
      <c r="K201" s="78"/>
      <c r="L201" s="78"/>
      <c r="M201" s="57"/>
    </row>
    <row r="202" spans="1:13" s="9" customFormat="1" ht="19.5" customHeight="1" thickBot="1" x14ac:dyDescent="0.3">
      <c r="A202" s="232" t="s">
        <v>185</v>
      </c>
      <c r="B202" s="232" t="s">
        <v>151</v>
      </c>
      <c r="C202" s="30" t="s">
        <v>18</v>
      </c>
      <c r="D202" s="31"/>
      <c r="E202" s="32"/>
      <c r="F202" s="33"/>
      <c r="G202" s="33"/>
      <c r="H202" s="81">
        <f>H204+H205</f>
        <v>100</v>
      </c>
      <c r="I202" s="175">
        <f>I204+I205</f>
        <v>100</v>
      </c>
      <c r="J202" s="80">
        <f>J204+J205</f>
        <v>0</v>
      </c>
      <c r="K202" s="80">
        <f>K204+K205</f>
        <v>0</v>
      </c>
      <c r="L202" s="80">
        <v>0</v>
      </c>
      <c r="M202" s="57">
        <f t="shared" ref="M202" si="36">H202+I202+L202+J202+K202</f>
        <v>200</v>
      </c>
    </row>
    <row r="203" spans="1:13" s="9" customFormat="1" ht="18" customHeight="1" thickBot="1" x14ac:dyDescent="0.3">
      <c r="A203" s="233"/>
      <c r="B203" s="233"/>
      <c r="C203" s="34" t="s">
        <v>12</v>
      </c>
      <c r="D203" s="35"/>
      <c r="E203" s="36"/>
      <c r="F203" s="37"/>
      <c r="G203" s="37"/>
      <c r="H203" s="76"/>
      <c r="I203" s="109"/>
      <c r="J203" s="75"/>
      <c r="K203" s="75"/>
      <c r="L203" s="75"/>
      <c r="M203" s="57"/>
    </row>
    <row r="204" spans="1:13" s="9" customFormat="1" ht="24.75" thickBot="1" x14ac:dyDescent="0.3">
      <c r="A204" s="233"/>
      <c r="B204" s="233"/>
      <c r="C204" s="38" t="s">
        <v>47</v>
      </c>
      <c r="D204" s="35">
        <v>807</v>
      </c>
      <c r="E204" s="36" t="s">
        <v>48</v>
      </c>
      <c r="F204" s="168" t="s">
        <v>163</v>
      </c>
      <c r="G204" s="37">
        <v>240</v>
      </c>
      <c r="H204" s="76">
        <v>100</v>
      </c>
      <c r="I204" s="109">
        <v>100</v>
      </c>
      <c r="J204" s="75">
        <v>0</v>
      </c>
      <c r="K204" s="75">
        <v>0</v>
      </c>
      <c r="L204" s="75">
        <v>0</v>
      </c>
      <c r="M204" s="57">
        <f t="shared" ref="M204" si="37">H204+I204+L204+J204+K204</f>
        <v>200</v>
      </c>
    </row>
    <row r="205" spans="1:13" s="9" customFormat="1" ht="21" customHeight="1" thickBot="1" x14ac:dyDescent="0.3">
      <c r="A205" s="234"/>
      <c r="B205" s="234"/>
      <c r="C205" s="26" t="s">
        <v>59</v>
      </c>
      <c r="D205" s="27"/>
      <c r="E205" s="28" t="s">
        <v>11</v>
      </c>
      <c r="F205" s="29" t="s">
        <v>11</v>
      </c>
      <c r="G205" s="29" t="s">
        <v>11</v>
      </c>
      <c r="H205" s="164"/>
      <c r="I205" s="174"/>
      <c r="J205" s="78"/>
      <c r="K205" s="78"/>
      <c r="L205" s="78"/>
      <c r="M205" s="57"/>
    </row>
    <row r="206" spans="1:13" s="9" customFormat="1" ht="19.5" customHeight="1" thickBot="1" x14ac:dyDescent="0.3">
      <c r="A206" s="232" t="s">
        <v>205</v>
      </c>
      <c r="B206" s="232" t="s">
        <v>206</v>
      </c>
      <c r="C206" s="30" t="s">
        <v>18</v>
      </c>
      <c r="D206" s="31"/>
      <c r="E206" s="32"/>
      <c r="F206" s="33"/>
      <c r="G206" s="33"/>
      <c r="H206" s="81">
        <f>H208+H209</f>
        <v>0</v>
      </c>
      <c r="I206" s="175">
        <f>I208+I209</f>
        <v>70</v>
      </c>
      <c r="J206" s="80">
        <f>J208+J209</f>
        <v>50</v>
      </c>
      <c r="K206" s="80">
        <f>K208+K209</f>
        <v>50</v>
      </c>
      <c r="L206" s="80">
        <v>0</v>
      </c>
      <c r="M206" s="57">
        <f t="shared" ref="M206" si="38">H206+I206+L206+J206+K206</f>
        <v>170</v>
      </c>
    </row>
    <row r="207" spans="1:13" s="9" customFormat="1" ht="18" customHeight="1" thickBot="1" x14ac:dyDescent="0.3">
      <c r="A207" s="233"/>
      <c r="B207" s="233"/>
      <c r="C207" s="34" t="s">
        <v>12</v>
      </c>
      <c r="D207" s="35"/>
      <c r="E207" s="36"/>
      <c r="F207" s="37"/>
      <c r="G207" s="37"/>
      <c r="H207" s="76"/>
      <c r="I207" s="109"/>
      <c r="J207" s="75"/>
      <c r="K207" s="75"/>
      <c r="L207" s="75"/>
      <c r="M207" s="57"/>
    </row>
    <row r="208" spans="1:13" s="9" customFormat="1" ht="24.75" thickBot="1" x14ac:dyDescent="0.3">
      <c r="A208" s="233"/>
      <c r="B208" s="233"/>
      <c r="C208" s="38" t="s">
        <v>47</v>
      </c>
      <c r="D208" s="35">
        <v>807</v>
      </c>
      <c r="E208" s="36" t="s">
        <v>48</v>
      </c>
      <c r="F208" s="168" t="s">
        <v>163</v>
      </c>
      <c r="G208" s="37">
        <v>240</v>
      </c>
      <c r="H208" s="76">
        <v>0</v>
      </c>
      <c r="I208" s="109">
        <v>70</v>
      </c>
      <c r="J208" s="75">
        <v>50</v>
      </c>
      <c r="K208" s="75">
        <v>50</v>
      </c>
      <c r="L208" s="75">
        <v>50</v>
      </c>
      <c r="M208" s="57">
        <f t="shared" ref="M208" si="39">H208+I208+L208+J208+K208</f>
        <v>220</v>
      </c>
    </row>
    <row r="209" spans="1:13" s="9" customFormat="1" ht="21" customHeight="1" thickBot="1" x14ac:dyDescent="0.3">
      <c r="A209" s="234"/>
      <c r="B209" s="234"/>
      <c r="C209" s="26" t="s">
        <v>59</v>
      </c>
      <c r="D209" s="27"/>
      <c r="E209" s="28" t="s">
        <v>11</v>
      </c>
      <c r="F209" s="29" t="s">
        <v>11</v>
      </c>
      <c r="G209" s="29" t="s">
        <v>11</v>
      </c>
      <c r="H209" s="164"/>
      <c r="I209" s="174"/>
      <c r="J209" s="78"/>
      <c r="K209" s="78"/>
      <c r="L209" s="78"/>
      <c r="M209" s="57"/>
    </row>
    <row r="210" spans="1:13" s="88" customFormat="1" ht="18.75" customHeight="1" thickBot="1" x14ac:dyDescent="0.3">
      <c r="A210" s="229" t="s">
        <v>93</v>
      </c>
      <c r="B210" s="229" t="s">
        <v>128</v>
      </c>
      <c r="C210" s="83" t="s">
        <v>18</v>
      </c>
      <c r="D210" s="84"/>
      <c r="E210" s="85"/>
      <c r="F210" s="86"/>
      <c r="G210" s="86"/>
      <c r="H210" s="87">
        <f>H212+H213</f>
        <v>200</v>
      </c>
      <c r="I210" s="175">
        <f>I212+I213</f>
        <v>100</v>
      </c>
      <c r="J210" s="87">
        <f>J212+J213</f>
        <v>100</v>
      </c>
      <c r="K210" s="87">
        <f>K212+K213</f>
        <v>100</v>
      </c>
      <c r="L210" s="87">
        <f>L212+L213</f>
        <v>100</v>
      </c>
      <c r="M210" s="99">
        <f t="shared" si="29"/>
        <v>600</v>
      </c>
    </row>
    <row r="211" spans="1:13" s="88" customFormat="1" ht="23.25" customHeight="1" thickBot="1" x14ac:dyDescent="0.3">
      <c r="A211" s="230"/>
      <c r="B211" s="230"/>
      <c r="C211" s="89" t="s">
        <v>12</v>
      </c>
      <c r="D211" s="90"/>
      <c r="E211" s="91"/>
      <c r="F211" s="92"/>
      <c r="G211" s="92"/>
      <c r="H211" s="93"/>
      <c r="I211" s="109"/>
      <c r="J211" s="93"/>
      <c r="K211" s="93"/>
      <c r="L211" s="93"/>
      <c r="M211" s="99"/>
    </row>
    <row r="212" spans="1:13" s="88" customFormat="1" ht="15.75" thickBot="1" x14ac:dyDescent="0.3">
      <c r="A212" s="230"/>
      <c r="B212" s="230"/>
      <c r="C212" s="94"/>
      <c r="D212" s="90">
        <v>807</v>
      </c>
      <c r="E212" s="91" t="s">
        <v>136</v>
      </c>
      <c r="F212" s="74" t="s">
        <v>164</v>
      </c>
      <c r="G212" s="92">
        <v>240</v>
      </c>
      <c r="H212" s="93">
        <v>200</v>
      </c>
      <c r="I212" s="109">
        <v>100</v>
      </c>
      <c r="J212" s="93">
        <v>100</v>
      </c>
      <c r="K212" s="93">
        <v>100</v>
      </c>
      <c r="L212" s="93">
        <v>100</v>
      </c>
      <c r="M212" s="99">
        <f t="shared" si="29"/>
        <v>600</v>
      </c>
    </row>
    <row r="213" spans="1:13" s="88" customFormat="1" ht="15" customHeight="1" thickBot="1" x14ac:dyDescent="0.3">
      <c r="A213" s="231"/>
      <c r="B213" s="231"/>
      <c r="C213" s="95" t="s">
        <v>59</v>
      </c>
      <c r="D213" s="96"/>
      <c r="E213" s="97" t="s">
        <v>11</v>
      </c>
      <c r="F213" s="98" t="s">
        <v>11</v>
      </c>
      <c r="G213" s="98" t="s">
        <v>11</v>
      </c>
      <c r="H213" s="99"/>
      <c r="I213" s="174"/>
      <c r="J213" s="99"/>
      <c r="K213" s="99"/>
      <c r="L213" s="99"/>
      <c r="M213" s="99"/>
    </row>
    <row r="214" spans="1:13" s="88" customFormat="1" ht="19.5" customHeight="1" thickBot="1" x14ac:dyDescent="0.3">
      <c r="A214" s="229" t="s">
        <v>94</v>
      </c>
      <c r="B214" s="229" t="s">
        <v>174</v>
      </c>
      <c r="C214" s="83" t="s">
        <v>18</v>
      </c>
      <c r="D214" s="84"/>
      <c r="E214" s="85"/>
      <c r="F214" s="86"/>
      <c r="G214" s="86"/>
      <c r="H214" s="93">
        <f>H216+H217</f>
        <v>13.9</v>
      </c>
      <c r="I214" s="175">
        <f>I216+I217</f>
        <v>0</v>
      </c>
      <c r="J214" s="87">
        <f>J216+J217</f>
        <v>0</v>
      </c>
      <c r="K214" s="87">
        <f>K216+K217</f>
        <v>0</v>
      </c>
      <c r="L214" s="87">
        <v>0</v>
      </c>
      <c r="M214" s="186">
        <f>H214+I214+L214+J214+K214</f>
        <v>13.9</v>
      </c>
    </row>
    <row r="215" spans="1:13" s="88" customFormat="1" ht="18" customHeight="1" thickBot="1" x14ac:dyDescent="0.3">
      <c r="A215" s="230"/>
      <c r="B215" s="230"/>
      <c r="C215" s="89" t="s">
        <v>12</v>
      </c>
      <c r="D215" s="90"/>
      <c r="E215" s="91"/>
      <c r="F215" s="92"/>
      <c r="G215" s="92"/>
      <c r="H215" s="93"/>
      <c r="I215" s="109"/>
      <c r="J215" s="93"/>
      <c r="K215" s="93"/>
      <c r="L215" s="93"/>
      <c r="M215" s="186"/>
    </row>
    <row r="216" spans="1:13" s="88" customFormat="1" ht="24.75" thickBot="1" x14ac:dyDescent="0.3">
      <c r="A216" s="230"/>
      <c r="B216" s="230"/>
      <c r="C216" s="94" t="s">
        <v>47</v>
      </c>
      <c r="D216" s="90">
        <v>807</v>
      </c>
      <c r="E216" s="91" t="s">
        <v>48</v>
      </c>
      <c r="F216" s="74" t="s">
        <v>186</v>
      </c>
      <c r="G216" s="92">
        <v>240</v>
      </c>
      <c r="H216" s="93">
        <v>13.9</v>
      </c>
      <c r="I216" s="109">
        <v>0</v>
      </c>
      <c r="J216" s="93">
        <v>0</v>
      </c>
      <c r="K216" s="93">
        <v>0</v>
      </c>
      <c r="L216" s="93">
        <v>0</v>
      </c>
      <c r="M216" s="186">
        <f>H216+I216+L216+J216+K216</f>
        <v>13.9</v>
      </c>
    </row>
    <row r="217" spans="1:13" s="88" customFormat="1" ht="21" customHeight="1" thickBot="1" x14ac:dyDescent="0.3">
      <c r="A217" s="231"/>
      <c r="B217" s="231"/>
      <c r="C217" s="95" t="s">
        <v>59</v>
      </c>
      <c r="D217" s="96"/>
      <c r="E217" s="97" t="s">
        <v>11</v>
      </c>
      <c r="F217" s="98" t="s">
        <v>11</v>
      </c>
      <c r="G217" s="98" t="s">
        <v>11</v>
      </c>
      <c r="H217" s="93"/>
      <c r="I217" s="174"/>
      <c r="J217" s="99"/>
      <c r="K217" s="99"/>
      <c r="L217" s="99"/>
      <c r="M217" s="186"/>
    </row>
    <row r="218" spans="1:13" s="88" customFormat="1" ht="20.25" customHeight="1" thickBot="1" x14ac:dyDescent="0.3">
      <c r="A218" s="229" t="s">
        <v>137</v>
      </c>
      <c r="B218" s="229" t="s">
        <v>187</v>
      </c>
      <c r="C218" s="83" t="s">
        <v>18</v>
      </c>
      <c r="D218" s="84"/>
      <c r="E218" s="85"/>
      <c r="F218" s="86"/>
      <c r="G218" s="86"/>
      <c r="H218" s="87">
        <f>H220+H221</f>
        <v>36137.800000000003</v>
      </c>
      <c r="I218" s="175">
        <f>I220+I221</f>
        <v>0</v>
      </c>
      <c r="J218" s="87">
        <f>J220+J221</f>
        <v>0</v>
      </c>
      <c r="K218" s="87">
        <f>K220+K221</f>
        <v>0</v>
      </c>
      <c r="L218" s="87">
        <f>L220+L221</f>
        <v>0</v>
      </c>
      <c r="M218" s="99">
        <f t="shared" si="29"/>
        <v>36137.800000000003</v>
      </c>
    </row>
    <row r="219" spans="1:13" s="88" customFormat="1" ht="23.25" customHeight="1" thickBot="1" x14ac:dyDescent="0.3">
      <c r="A219" s="230"/>
      <c r="B219" s="230"/>
      <c r="C219" s="89" t="s">
        <v>12</v>
      </c>
      <c r="D219" s="90"/>
      <c r="E219" s="91"/>
      <c r="F219" s="92"/>
      <c r="G219" s="92"/>
      <c r="H219" s="93"/>
      <c r="I219" s="109"/>
      <c r="J219" s="93"/>
      <c r="K219" s="93"/>
      <c r="L219" s="93"/>
      <c r="M219" s="99"/>
    </row>
    <row r="220" spans="1:13" s="88" customFormat="1" ht="24.75" thickBot="1" x14ac:dyDescent="0.3">
      <c r="A220" s="230"/>
      <c r="B220" s="230"/>
      <c r="C220" s="94" t="s">
        <v>47</v>
      </c>
      <c r="D220" s="90"/>
      <c r="E220" s="91" t="s">
        <v>112</v>
      </c>
      <c r="F220" s="74" t="s">
        <v>188</v>
      </c>
      <c r="G220" s="92">
        <v>240</v>
      </c>
      <c r="H220" s="93">
        <v>0</v>
      </c>
      <c r="I220" s="109">
        <v>0</v>
      </c>
      <c r="J220" s="93">
        <v>0</v>
      </c>
      <c r="K220" s="93">
        <v>0</v>
      </c>
      <c r="L220" s="93">
        <v>0</v>
      </c>
      <c r="M220" s="99">
        <f t="shared" si="29"/>
        <v>0</v>
      </c>
    </row>
    <row r="221" spans="1:13" s="88" customFormat="1" ht="21" customHeight="1" thickBot="1" x14ac:dyDescent="0.3">
      <c r="A221" s="231"/>
      <c r="B221" s="231"/>
      <c r="C221" s="95" t="s">
        <v>59</v>
      </c>
      <c r="D221" s="96"/>
      <c r="E221" s="97" t="s">
        <v>112</v>
      </c>
      <c r="F221" s="74"/>
      <c r="G221" s="98">
        <v>240</v>
      </c>
      <c r="H221" s="93">
        <v>36137.800000000003</v>
      </c>
      <c r="I221" s="174">
        <v>0</v>
      </c>
      <c r="J221" s="99">
        <v>0</v>
      </c>
      <c r="K221" s="99">
        <v>0</v>
      </c>
      <c r="L221" s="99">
        <v>0</v>
      </c>
      <c r="M221" s="99">
        <f t="shared" si="29"/>
        <v>36137.800000000003</v>
      </c>
    </row>
    <row r="222" spans="1:13" s="88" customFormat="1" ht="20.25" customHeight="1" thickBot="1" x14ac:dyDescent="0.3">
      <c r="A222" s="229" t="s">
        <v>208</v>
      </c>
      <c r="B222" s="229" t="s">
        <v>209</v>
      </c>
      <c r="C222" s="83" t="s">
        <v>18</v>
      </c>
      <c r="D222" s="84"/>
      <c r="E222" s="85"/>
      <c r="F222" s="86"/>
      <c r="G222" s="86"/>
      <c r="H222" s="87">
        <f>H224+H225</f>
        <v>0</v>
      </c>
      <c r="I222" s="175">
        <f>I224+I225</f>
        <v>235</v>
      </c>
      <c r="J222" s="87">
        <f>J224+J225</f>
        <v>0</v>
      </c>
      <c r="K222" s="87">
        <f>K224+K225</f>
        <v>0</v>
      </c>
      <c r="L222" s="87">
        <f>L224+L225</f>
        <v>0</v>
      </c>
      <c r="M222" s="99">
        <f t="shared" ref="M222" si="40">H222+I222+L222+J222+K222</f>
        <v>235</v>
      </c>
    </row>
    <row r="223" spans="1:13" s="88" customFormat="1" ht="23.25" customHeight="1" thickBot="1" x14ac:dyDescent="0.3">
      <c r="A223" s="230"/>
      <c r="B223" s="230"/>
      <c r="C223" s="89" t="s">
        <v>12</v>
      </c>
      <c r="D223" s="90"/>
      <c r="E223" s="91"/>
      <c r="F223" s="92"/>
      <c r="G223" s="92"/>
      <c r="H223" s="93"/>
      <c r="I223" s="109"/>
      <c r="J223" s="93"/>
      <c r="K223" s="93"/>
      <c r="L223" s="93"/>
      <c r="M223" s="99"/>
    </row>
    <row r="224" spans="1:13" s="88" customFormat="1" ht="24.75" thickBot="1" x14ac:dyDescent="0.3">
      <c r="A224" s="230"/>
      <c r="B224" s="230"/>
      <c r="C224" s="94" t="s">
        <v>47</v>
      </c>
      <c r="D224" s="90"/>
      <c r="E224" s="91" t="s">
        <v>112</v>
      </c>
      <c r="F224" s="74" t="s">
        <v>210</v>
      </c>
      <c r="G224" s="92">
        <v>240</v>
      </c>
      <c r="H224" s="93">
        <v>0</v>
      </c>
      <c r="I224" s="109">
        <v>235</v>
      </c>
      <c r="J224" s="93">
        <v>0</v>
      </c>
      <c r="K224" s="93">
        <v>0</v>
      </c>
      <c r="L224" s="93">
        <v>0</v>
      </c>
      <c r="M224" s="99">
        <f t="shared" ref="M224:M225" si="41">H224+I224+L224+J224+K224</f>
        <v>235</v>
      </c>
    </row>
    <row r="225" spans="1:13" s="88" customFormat="1" ht="21" customHeight="1" thickBot="1" x14ac:dyDescent="0.3">
      <c r="A225" s="231"/>
      <c r="B225" s="231"/>
      <c r="C225" s="95" t="s">
        <v>59</v>
      </c>
      <c r="D225" s="96"/>
      <c r="E225" s="97" t="s">
        <v>11</v>
      </c>
      <c r="F225" s="97" t="s">
        <v>11</v>
      </c>
      <c r="G225" s="98" t="s">
        <v>11</v>
      </c>
      <c r="H225" s="93">
        <v>0</v>
      </c>
      <c r="I225" s="174">
        <v>0</v>
      </c>
      <c r="J225" s="99">
        <v>0</v>
      </c>
      <c r="K225" s="99">
        <v>0</v>
      </c>
      <c r="L225" s="99">
        <v>0</v>
      </c>
      <c r="M225" s="99">
        <f t="shared" si="41"/>
        <v>0</v>
      </c>
    </row>
    <row r="226" spans="1:13" s="54" customFormat="1" ht="31.5" customHeight="1" thickBot="1" x14ac:dyDescent="0.3">
      <c r="A226" s="240" t="s">
        <v>30</v>
      </c>
      <c r="B226" s="240" t="s">
        <v>31</v>
      </c>
      <c r="C226" s="59" t="s">
        <v>14</v>
      </c>
      <c r="D226" s="60"/>
      <c r="E226" s="61"/>
      <c r="F226" s="62"/>
      <c r="G226" s="62"/>
      <c r="H226" s="167">
        <f>H228+H229</f>
        <v>2730.4999999999995</v>
      </c>
      <c r="I226" s="170">
        <f>I228+I229</f>
        <v>3377.4</v>
      </c>
      <c r="J226" s="58">
        <f>J228+J229</f>
        <v>3202.7</v>
      </c>
      <c r="K226" s="58">
        <f>K228+K229</f>
        <v>3202.7</v>
      </c>
      <c r="L226" s="58">
        <f>L228+L229</f>
        <v>3202.7</v>
      </c>
      <c r="M226" s="58">
        <f t="shared" si="29"/>
        <v>15716</v>
      </c>
    </row>
    <row r="227" spans="1:13" s="54" customFormat="1" ht="18" customHeight="1" thickBot="1" x14ac:dyDescent="0.3">
      <c r="A227" s="241"/>
      <c r="B227" s="241"/>
      <c r="C227" s="59" t="s">
        <v>12</v>
      </c>
      <c r="D227" s="60"/>
      <c r="E227" s="61"/>
      <c r="F227" s="62"/>
      <c r="G227" s="62"/>
      <c r="H227" s="58"/>
      <c r="I227" s="170"/>
      <c r="J227" s="58"/>
      <c r="K227" s="58"/>
      <c r="L227" s="58"/>
      <c r="M227" s="58"/>
    </row>
    <row r="228" spans="1:13" s="54" customFormat="1" ht="24.75" thickBot="1" x14ac:dyDescent="0.3">
      <c r="A228" s="241"/>
      <c r="B228" s="241"/>
      <c r="C228" s="63" t="s">
        <v>47</v>
      </c>
      <c r="D228" s="60">
        <v>807</v>
      </c>
      <c r="E228" s="61" t="s">
        <v>50</v>
      </c>
      <c r="F228" s="64" t="s">
        <v>66</v>
      </c>
      <c r="G228" s="62" t="s">
        <v>11</v>
      </c>
      <c r="H228" s="58">
        <f t="shared" ref="H228:L229" si="42">H232+H264+H268</f>
        <v>2702.3999999999996</v>
      </c>
      <c r="I228" s="170">
        <f t="shared" si="42"/>
        <v>3377.4</v>
      </c>
      <c r="J228" s="58">
        <f t="shared" si="42"/>
        <v>3202.7</v>
      </c>
      <c r="K228" s="58">
        <f t="shared" si="42"/>
        <v>3202.7</v>
      </c>
      <c r="L228" s="58">
        <f t="shared" si="42"/>
        <v>3202.7</v>
      </c>
      <c r="M228" s="58">
        <f t="shared" si="29"/>
        <v>15687.900000000001</v>
      </c>
    </row>
    <row r="229" spans="1:13" s="54" customFormat="1" ht="15.75" thickBot="1" x14ac:dyDescent="0.3">
      <c r="A229" s="242"/>
      <c r="B229" s="242"/>
      <c r="C229" s="59" t="s">
        <v>59</v>
      </c>
      <c r="D229" s="60"/>
      <c r="E229" s="61" t="s">
        <v>11</v>
      </c>
      <c r="F229" s="62" t="s">
        <v>11</v>
      </c>
      <c r="G229" s="62" t="s">
        <v>11</v>
      </c>
      <c r="H229" s="58">
        <f t="shared" si="42"/>
        <v>28.1</v>
      </c>
      <c r="I229" s="170">
        <f t="shared" si="42"/>
        <v>0</v>
      </c>
      <c r="J229" s="58">
        <f t="shared" si="42"/>
        <v>0</v>
      </c>
      <c r="K229" s="58">
        <f t="shared" si="42"/>
        <v>0</v>
      </c>
      <c r="L229" s="58">
        <f t="shared" si="42"/>
        <v>0</v>
      </c>
      <c r="M229" s="58">
        <f t="shared" si="29"/>
        <v>28.1</v>
      </c>
    </row>
    <row r="230" spans="1:13" s="88" customFormat="1" ht="18.75" customHeight="1" x14ac:dyDescent="0.25">
      <c r="A230" s="229" t="s">
        <v>95</v>
      </c>
      <c r="B230" s="229" t="s">
        <v>96</v>
      </c>
      <c r="C230" s="83" t="s">
        <v>18</v>
      </c>
      <c r="D230" s="84"/>
      <c r="E230" s="85"/>
      <c r="F230" s="86"/>
      <c r="G230" s="86"/>
      <c r="H230" s="87">
        <f>H232+H233</f>
        <v>2057.6</v>
      </c>
      <c r="I230" s="175">
        <f>I232+I233</f>
        <v>2616.9</v>
      </c>
      <c r="J230" s="87">
        <f>J232+J233</f>
        <v>2442.1999999999998</v>
      </c>
      <c r="K230" s="87">
        <f>K232+K233</f>
        <v>2442.1999999999998</v>
      </c>
      <c r="L230" s="87">
        <f>L232+L233</f>
        <v>2442.1999999999998</v>
      </c>
      <c r="M230" s="93">
        <f t="shared" si="29"/>
        <v>12001.099999999999</v>
      </c>
    </row>
    <row r="231" spans="1:13" s="88" customFormat="1" ht="23.25" customHeight="1" x14ac:dyDescent="0.25">
      <c r="A231" s="230"/>
      <c r="B231" s="230"/>
      <c r="C231" s="89" t="s">
        <v>12</v>
      </c>
      <c r="D231" s="90"/>
      <c r="E231" s="91"/>
      <c r="F231" s="92"/>
      <c r="G231" s="92"/>
      <c r="H231" s="93"/>
      <c r="I231" s="109"/>
      <c r="J231" s="93"/>
      <c r="K231" s="93"/>
      <c r="L231" s="93"/>
      <c r="M231" s="93"/>
    </row>
    <row r="232" spans="1:13" s="88" customFormat="1" ht="30.75" thickBot="1" x14ac:dyDescent="0.3">
      <c r="A232" s="230"/>
      <c r="B232" s="230"/>
      <c r="C232" s="94" t="s">
        <v>47</v>
      </c>
      <c r="D232" s="90"/>
      <c r="E232" s="91" t="s">
        <v>50</v>
      </c>
      <c r="F232" s="74" t="s">
        <v>165</v>
      </c>
      <c r="G232" s="100" t="s">
        <v>97</v>
      </c>
      <c r="H232" s="93">
        <f t="shared" ref="H232:L232" si="43">H240+H244+H248+H236+H252+H256+H260</f>
        <v>2057.6</v>
      </c>
      <c r="I232" s="109">
        <f t="shared" si="43"/>
        <v>2616.9</v>
      </c>
      <c r="J232" s="93">
        <f t="shared" si="43"/>
        <v>2442.1999999999998</v>
      </c>
      <c r="K232" s="93">
        <f t="shared" si="43"/>
        <v>2442.1999999999998</v>
      </c>
      <c r="L232" s="93">
        <f t="shared" si="43"/>
        <v>2442.1999999999998</v>
      </c>
      <c r="M232" s="93">
        <f t="shared" si="29"/>
        <v>12001.099999999999</v>
      </c>
    </row>
    <row r="233" spans="1:13" s="88" customFormat="1" ht="21" customHeight="1" thickBot="1" x14ac:dyDescent="0.3">
      <c r="A233" s="231"/>
      <c r="B233" s="231"/>
      <c r="C233" s="95" t="s">
        <v>59</v>
      </c>
      <c r="D233" s="96"/>
      <c r="E233" s="97" t="s">
        <v>11</v>
      </c>
      <c r="F233" s="74" t="s">
        <v>11</v>
      </c>
      <c r="G233" s="98" t="s">
        <v>11</v>
      </c>
      <c r="H233" s="99"/>
      <c r="I233" s="174"/>
      <c r="J233" s="99"/>
      <c r="K233" s="99"/>
      <c r="L233" s="99"/>
      <c r="M233" s="93"/>
    </row>
    <row r="234" spans="1:13" ht="20.25" customHeight="1" thickBot="1" x14ac:dyDescent="0.3">
      <c r="A234" s="232" t="s">
        <v>98</v>
      </c>
      <c r="B234" s="232" t="s">
        <v>138</v>
      </c>
      <c r="C234" s="3" t="s">
        <v>18</v>
      </c>
      <c r="D234" s="2"/>
      <c r="E234" s="17" t="s">
        <v>11</v>
      </c>
      <c r="F234" s="4" t="s">
        <v>11</v>
      </c>
      <c r="G234" s="4" t="s">
        <v>11</v>
      </c>
      <c r="H234" s="163">
        <f>H236+H237</f>
        <v>1337.6</v>
      </c>
      <c r="I234" s="171">
        <f>I236+I237</f>
        <v>1812.2</v>
      </c>
      <c r="J234" s="66">
        <f>J236+J237</f>
        <v>1812.2</v>
      </c>
      <c r="K234" s="66">
        <f>K236+K237</f>
        <v>1812.2</v>
      </c>
      <c r="L234" s="66">
        <f>L236+L237</f>
        <v>1812.2</v>
      </c>
      <c r="M234" s="57">
        <f t="shared" si="29"/>
        <v>8586.4</v>
      </c>
    </row>
    <row r="235" spans="1:13" ht="23.25" customHeight="1" thickBot="1" x14ac:dyDescent="0.3">
      <c r="A235" s="233"/>
      <c r="B235" s="233"/>
      <c r="C235" s="3" t="s">
        <v>12</v>
      </c>
      <c r="D235" s="2"/>
      <c r="E235" s="17"/>
      <c r="F235" s="4"/>
      <c r="G235" s="4"/>
      <c r="H235" s="163"/>
      <c r="I235" s="171"/>
      <c r="J235" s="66"/>
      <c r="K235" s="66"/>
      <c r="L235" s="66"/>
      <c r="M235" s="57"/>
    </row>
    <row r="236" spans="1:13" ht="24.75" thickBot="1" x14ac:dyDescent="0.3">
      <c r="A236" s="233"/>
      <c r="B236" s="233"/>
      <c r="C236" s="12" t="s">
        <v>47</v>
      </c>
      <c r="D236" s="2">
        <v>807</v>
      </c>
      <c r="E236" s="17" t="s">
        <v>50</v>
      </c>
      <c r="F236" s="168" t="s">
        <v>165</v>
      </c>
      <c r="G236" s="4">
        <v>110</v>
      </c>
      <c r="H236" s="163">
        <v>1337.6</v>
      </c>
      <c r="I236" s="171">
        <v>1812.2</v>
      </c>
      <c r="J236" s="66">
        <v>1812.2</v>
      </c>
      <c r="K236" s="66">
        <v>1812.2</v>
      </c>
      <c r="L236" s="66">
        <v>1812.2</v>
      </c>
      <c r="M236" s="57">
        <f t="shared" si="29"/>
        <v>8586.4</v>
      </c>
    </row>
    <row r="237" spans="1:13" ht="15.75" thickBot="1" x14ac:dyDescent="0.3">
      <c r="A237" s="234"/>
      <c r="B237" s="234"/>
      <c r="C237" s="3" t="s">
        <v>59</v>
      </c>
      <c r="D237" s="2"/>
      <c r="E237" s="17" t="s">
        <v>11</v>
      </c>
      <c r="F237" s="4" t="s">
        <v>11</v>
      </c>
      <c r="G237" s="4" t="s">
        <v>11</v>
      </c>
      <c r="H237" s="163"/>
      <c r="I237" s="171"/>
      <c r="J237" s="66"/>
      <c r="K237" s="66"/>
      <c r="L237" s="66"/>
      <c r="M237" s="57"/>
    </row>
    <row r="238" spans="1:13" ht="16.5" customHeight="1" thickBot="1" x14ac:dyDescent="0.3">
      <c r="A238" s="232" t="s">
        <v>99</v>
      </c>
      <c r="B238" s="232" t="s">
        <v>152</v>
      </c>
      <c r="C238" s="3" t="s">
        <v>18</v>
      </c>
      <c r="D238" s="2"/>
      <c r="E238" s="17" t="s">
        <v>11</v>
      </c>
      <c r="F238" s="4" t="s">
        <v>11</v>
      </c>
      <c r="G238" s="4" t="s">
        <v>11</v>
      </c>
      <c r="H238" s="163">
        <f>H240+H241</f>
        <v>220</v>
      </c>
      <c r="I238" s="171">
        <f>I240+I241</f>
        <v>324.7</v>
      </c>
      <c r="J238" s="66">
        <f>J240+J241</f>
        <v>150</v>
      </c>
      <c r="K238" s="66">
        <f>K240+K241</f>
        <v>150</v>
      </c>
      <c r="L238" s="66">
        <f>L240+L241</f>
        <v>150</v>
      </c>
      <c r="M238" s="57">
        <f t="shared" si="29"/>
        <v>994.7</v>
      </c>
    </row>
    <row r="239" spans="1:13" ht="23.25" customHeight="1" thickBot="1" x14ac:dyDescent="0.3">
      <c r="A239" s="233"/>
      <c r="B239" s="233"/>
      <c r="C239" s="3" t="s">
        <v>12</v>
      </c>
      <c r="D239" s="2"/>
      <c r="E239" s="17"/>
      <c r="F239" s="4"/>
      <c r="G239" s="4"/>
      <c r="H239" s="163"/>
      <c r="I239" s="171"/>
      <c r="J239" s="66"/>
      <c r="K239" s="66"/>
      <c r="L239" s="66"/>
      <c r="M239" s="57"/>
    </row>
    <row r="240" spans="1:13" ht="24.75" thickBot="1" x14ac:dyDescent="0.3">
      <c r="A240" s="233"/>
      <c r="B240" s="233"/>
      <c r="C240" s="12" t="s">
        <v>47</v>
      </c>
      <c r="D240" s="2">
        <v>807</v>
      </c>
      <c r="E240" s="17" t="s">
        <v>50</v>
      </c>
      <c r="F240" s="168" t="s">
        <v>165</v>
      </c>
      <c r="G240" s="4">
        <v>240</v>
      </c>
      <c r="H240" s="163">
        <v>220</v>
      </c>
      <c r="I240" s="171">
        <v>324.7</v>
      </c>
      <c r="J240" s="66">
        <v>150</v>
      </c>
      <c r="K240" s="66">
        <v>150</v>
      </c>
      <c r="L240" s="66">
        <v>150</v>
      </c>
      <c r="M240" s="57">
        <f t="shared" si="29"/>
        <v>994.7</v>
      </c>
    </row>
    <row r="241" spans="1:13" ht="15.75" thickBot="1" x14ac:dyDescent="0.3">
      <c r="A241" s="234"/>
      <c r="B241" s="234"/>
      <c r="C241" s="3" t="s">
        <v>59</v>
      </c>
      <c r="D241" s="2"/>
      <c r="E241" s="17" t="s">
        <v>11</v>
      </c>
      <c r="F241" s="4" t="s">
        <v>11</v>
      </c>
      <c r="G241" s="4" t="s">
        <v>11</v>
      </c>
      <c r="H241" s="163"/>
      <c r="I241" s="171"/>
      <c r="J241" s="66"/>
      <c r="K241" s="66"/>
      <c r="L241" s="66"/>
      <c r="M241" s="57"/>
    </row>
    <row r="242" spans="1:13" ht="18.75" customHeight="1" thickBot="1" x14ac:dyDescent="0.3">
      <c r="A242" s="232" t="s">
        <v>100</v>
      </c>
      <c r="B242" s="232" t="s">
        <v>32</v>
      </c>
      <c r="C242" s="3" t="s">
        <v>18</v>
      </c>
      <c r="D242" s="2"/>
      <c r="E242" s="17"/>
      <c r="F242" s="4"/>
      <c r="G242" s="4"/>
      <c r="H242" s="163">
        <f>H244+H245</f>
        <v>30</v>
      </c>
      <c r="I242" s="171">
        <f>I244+I245</f>
        <v>10</v>
      </c>
      <c r="J242" s="66">
        <f>J244+J245</f>
        <v>10</v>
      </c>
      <c r="K242" s="66">
        <f>K244+K245</f>
        <v>10</v>
      </c>
      <c r="L242" s="66">
        <f>L244+L245</f>
        <v>10</v>
      </c>
      <c r="M242" s="57">
        <f t="shared" si="29"/>
        <v>70</v>
      </c>
    </row>
    <row r="243" spans="1:13" ht="23.25" customHeight="1" thickBot="1" x14ac:dyDescent="0.3">
      <c r="A243" s="233"/>
      <c r="B243" s="233"/>
      <c r="C243" s="3" t="s">
        <v>12</v>
      </c>
      <c r="D243" s="2"/>
      <c r="E243" s="17"/>
      <c r="F243" s="4"/>
      <c r="G243" s="4"/>
      <c r="H243" s="163"/>
      <c r="I243" s="171"/>
      <c r="J243" s="66"/>
      <c r="K243" s="66"/>
      <c r="L243" s="66"/>
      <c r="M243" s="57"/>
    </row>
    <row r="244" spans="1:13" ht="24.75" thickBot="1" x14ac:dyDescent="0.3">
      <c r="A244" s="233"/>
      <c r="B244" s="233"/>
      <c r="C244" s="12" t="s">
        <v>47</v>
      </c>
      <c r="D244" s="2">
        <v>807</v>
      </c>
      <c r="E244" s="17" t="s">
        <v>50</v>
      </c>
      <c r="F244" s="168" t="s">
        <v>165</v>
      </c>
      <c r="G244" s="4">
        <v>240</v>
      </c>
      <c r="H244" s="163">
        <v>30</v>
      </c>
      <c r="I244" s="171">
        <v>10</v>
      </c>
      <c r="J244" s="66">
        <v>10</v>
      </c>
      <c r="K244" s="66">
        <v>10</v>
      </c>
      <c r="L244" s="66">
        <v>10</v>
      </c>
      <c r="M244" s="57">
        <f t="shared" si="29"/>
        <v>70</v>
      </c>
    </row>
    <row r="245" spans="1:13" ht="15.75" thickBot="1" x14ac:dyDescent="0.3">
      <c r="A245" s="234"/>
      <c r="B245" s="234"/>
      <c r="C245" s="3" t="s">
        <v>59</v>
      </c>
      <c r="D245" s="2"/>
      <c r="E245" s="17" t="s">
        <v>11</v>
      </c>
      <c r="F245" s="4" t="s">
        <v>11</v>
      </c>
      <c r="G245" s="4" t="s">
        <v>11</v>
      </c>
      <c r="H245" s="163"/>
      <c r="I245" s="171"/>
      <c r="J245" s="66"/>
      <c r="K245" s="66"/>
      <c r="L245" s="66"/>
      <c r="M245" s="57"/>
    </row>
    <row r="246" spans="1:13" ht="18.75" customHeight="1" thickBot="1" x14ac:dyDescent="0.3">
      <c r="A246" s="232" t="s">
        <v>101</v>
      </c>
      <c r="B246" s="232" t="s">
        <v>153</v>
      </c>
      <c r="C246" s="3" t="s">
        <v>18</v>
      </c>
      <c r="D246" s="2"/>
      <c r="E246" s="17"/>
      <c r="F246" s="4"/>
      <c r="G246" s="4"/>
      <c r="H246" s="163">
        <f>H248+H249</f>
        <v>100</v>
      </c>
      <c r="I246" s="171">
        <f>I248+I249</f>
        <v>100</v>
      </c>
      <c r="J246" s="66">
        <f>J248+J249</f>
        <v>100</v>
      </c>
      <c r="K246" s="66">
        <f>K248+K249</f>
        <v>100</v>
      </c>
      <c r="L246" s="66">
        <f>L248+L249</f>
        <v>100</v>
      </c>
      <c r="M246" s="57">
        <f t="shared" si="29"/>
        <v>500</v>
      </c>
    </row>
    <row r="247" spans="1:13" ht="23.25" customHeight="1" thickBot="1" x14ac:dyDescent="0.3">
      <c r="A247" s="233"/>
      <c r="B247" s="233"/>
      <c r="C247" s="3" t="s">
        <v>12</v>
      </c>
      <c r="D247" s="2"/>
      <c r="E247" s="17"/>
      <c r="F247" s="4"/>
      <c r="G247" s="4"/>
      <c r="H247" s="163"/>
      <c r="I247" s="171"/>
      <c r="J247" s="66"/>
      <c r="K247" s="66"/>
      <c r="L247" s="66"/>
      <c r="M247" s="57"/>
    </row>
    <row r="248" spans="1:13" ht="24.75" thickBot="1" x14ac:dyDescent="0.3">
      <c r="A248" s="233"/>
      <c r="B248" s="233"/>
      <c r="C248" s="12" t="s">
        <v>47</v>
      </c>
      <c r="D248" s="2">
        <v>807</v>
      </c>
      <c r="E248" s="17" t="s">
        <v>50</v>
      </c>
      <c r="F248" s="168" t="s">
        <v>165</v>
      </c>
      <c r="G248" s="4">
        <v>240</v>
      </c>
      <c r="H248" s="163">
        <v>100</v>
      </c>
      <c r="I248" s="171">
        <v>100</v>
      </c>
      <c r="J248" s="66">
        <v>100</v>
      </c>
      <c r="K248" s="66">
        <v>100</v>
      </c>
      <c r="L248" s="66">
        <v>100</v>
      </c>
      <c r="M248" s="57">
        <f t="shared" si="29"/>
        <v>500</v>
      </c>
    </row>
    <row r="249" spans="1:13" ht="15.75" thickBot="1" x14ac:dyDescent="0.3">
      <c r="A249" s="234"/>
      <c r="B249" s="234"/>
      <c r="C249" s="3" t="s">
        <v>59</v>
      </c>
      <c r="D249" s="2"/>
      <c r="E249" s="17" t="s">
        <v>11</v>
      </c>
      <c r="F249" s="4" t="s">
        <v>11</v>
      </c>
      <c r="G249" s="4" t="s">
        <v>11</v>
      </c>
      <c r="H249" s="163"/>
      <c r="I249" s="171"/>
      <c r="J249" s="66"/>
      <c r="K249" s="66"/>
      <c r="L249" s="66"/>
      <c r="M249" s="57"/>
    </row>
    <row r="250" spans="1:13" s="9" customFormat="1" ht="19.5" customHeight="1" thickBot="1" x14ac:dyDescent="0.3">
      <c r="A250" s="232" t="s">
        <v>102</v>
      </c>
      <c r="B250" s="232" t="s">
        <v>67</v>
      </c>
      <c r="C250" s="41" t="s">
        <v>18</v>
      </c>
      <c r="D250" s="42"/>
      <c r="E250" s="43"/>
      <c r="F250" s="44"/>
      <c r="G250" s="44"/>
      <c r="H250" s="163">
        <f>H252+H253</f>
        <v>100</v>
      </c>
      <c r="I250" s="171">
        <f>I252+I253</f>
        <v>100</v>
      </c>
      <c r="J250" s="158">
        <f>J252+J253</f>
        <v>100</v>
      </c>
      <c r="K250" s="158">
        <f>K252+K253</f>
        <v>100</v>
      </c>
      <c r="L250" s="75">
        <f>L252+L253</f>
        <v>100</v>
      </c>
      <c r="M250" s="57">
        <f t="shared" ref="M250:M274" si="44">H250+I250+L250+J250+K250</f>
        <v>500</v>
      </c>
    </row>
    <row r="251" spans="1:13" s="9" customFormat="1" ht="23.25" customHeight="1" thickBot="1" x14ac:dyDescent="0.3">
      <c r="A251" s="233"/>
      <c r="B251" s="233"/>
      <c r="C251" s="45" t="s">
        <v>12</v>
      </c>
      <c r="D251" s="46"/>
      <c r="E251" s="47"/>
      <c r="F251" s="48"/>
      <c r="G251" s="48"/>
      <c r="H251" s="177"/>
      <c r="I251" s="178"/>
      <c r="J251" s="101"/>
      <c r="K251" s="101"/>
      <c r="L251" s="75"/>
      <c r="M251" s="57"/>
    </row>
    <row r="252" spans="1:13" s="9" customFormat="1" ht="22.5" customHeight="1" thickBot="1" x14ac:dyDescent="0.3">
      <c r="A252" s="233"/>
      <c r="B252" s="233"/>
      <c r="C252" s="49" t="s">
        <v>47</v>
      </c>
      <c r="D252" s="35">
        <v>807</v>
      </c>
      <c r="E252" s="36" t="s">
        <v>50</v>
      </c>
      <c r="F252" s="168" t="s">
        <v>165</v>
      </c>
      <c r="G252" s="37">
        <v>240</v>
      </c>
      <c r="H252" s="179">
        <v>100</v>
      </c>
      <c r="I252" s="180">
        <v>100</v>
      </c>
      <c r="J252" s="102">
        <v>100</v>
      </c>
      <c r="K252" s="102">
        <v>100</v>
      </c>
      <c r="L252" s="75">
        <v>100</v>
      </c>
      <c r="M252" s="57">
        <f t="shared" si="44"/>
        <v>500</v>
      </c>
    </row>
    <row r="253" spans="1:13" s="9" customFormat="1" ht="12.75" customHeight="1" thickBot="1" x14ac:dyDescent="0.3">
      <c r="A253" s="234"/>
      <c r="B253" s="234"/>
      <c r="C253" s="50" t="s">
        <v>59</v>
      </c>
      <c r="D253" s="27"/>
      <c r="E253" s="28" t="s">
        <v>11</v>
      </c>
      <c r="F253" s="29" t="s">
        <v>11</v>
      </c>
      <c r="G253" s="29" t="s">
        <v>11</v>
      </c>
      <c r="H253" s="181"/>
      <c r="I253" s="182"/>
      <c r="J253" s="103"/>
      <c r="K253" s="103"/>
      <c r="L253" s="103"/>
      <c r="M253" s="57"/>
    </row>
    <row r="254" spans="1:13" s="9" customFormat="1" ht="19.5" customHeight="1" thickBot="1" x14ac:dyDescent="0.3">
      <c r="A254" s="232" t="s">
        <v>103</v>
      </c>
      <c r="B254" s="232" t="s">
        <v>105</v>
      </c>
      <c r="C254" s="138" t="s">
        <v>18</v>
      </c>
      <c r="D254" s="136"/>
      <c r="E254" s="137"/>
      <c r="F254" s="135"/>
      <c r="G254" s="135"/>
      <c r="H254" s="166">
        <f>H256+H257</f>
        <v>50</v>
      </c>
      <c r="I254" s="183">
        <f>I256+I257</f>
        <v>50</v>
      </c>
      <c r="J254" s="141">
        <f>J256+J257</f>
        <v>50</v>
      </c>
      <c r="K254" s="141">
        <f>K256+K257</f>
        <v>50</v>
      </c>
      <c r="L254" s="141">
        <f>L256+L257</f>
        <v>50</v>
      </c>
      <c r="M254" s="57">
        <f t="shared" si="44"/>
        <v>250</v>
      </c>
    </row>
    <row r="255" spans="1:13" s="9" customFormat="1" ht="23.25" customHeight="1" thickBot="1" x14ac:dyDescent="0.3">
      <c r="A255" s="233"/>
      <c r="B255" s="235"/>
      <c r="C255" s="139" t="s">
        <v>12</v>
      </c>
      <c r="D255" s="35"/>
      <c r="E255" s="36"/>
      <c r="F255" s="37"/>
      <c r="G255" s="37"/>
      <c r="H255" s="76"/>
      <c r="I255" s="109"/>
      <c r="J255" s="75"/>
      <c r="K255" s="75"/>
      <c r="L255" s="75"/>
      <c r="M255" s="57"/>
    </row>
    <row r="256" spans="1:13" s="9" customFormat="1" ht="22.5" customHeight="1" thickBot="1" x14ac:dyDescent="0.3">
      <c r="A256" s="233"/>
      <c r="B256" s="235"/>
      <c r="C256" s="140" t="s">
        <v>47</v>
      </c>
      <c r="D256" s="35">
        <v>807</v>
      </c>
      <c r="E256" s="36" t="s">
        <v>50</v>
      </c>
      <c r="F256" s="168" t="s">
        <v>165</v>
      </c>
      <c r="G256" s="37">
        <v>240</v>
      </c>
      <c r="H256" s="76">
        <v>50</v>
      </c>
      <c r="I256" s="109">
        <v>50</v>
      </c>
      <c r="J256" s="75">
        <v>50</v>
      </c>
      <c r="K256" s="75">
        <v>50</v>
      </c>
      <c r="L256" s="75">
        <v>50</v>
      </c>
      <c r="M256" s="57">
        <f t="shared" si="44"/>
        <v>250</v>
      </c>
    </row>
    <row r="257" spans="1:13" s="9" customFormat="1" ht="15" customHeight="1" thickBot="1" x14ac:dyDescent="0.3">
      <c r="A257" s="234"/>
      <c r="B257" s="236"/>
      <c r="C257" s="142" t="s">
        <v>59</v>
      </c>
      <c r="D257" s="27"/>
      <c r="E257" s="28" t="s">
        <v>11</v>
      </c>
      <c r="F257" s="29" t="s">
        <v>11</v>
      </c>
      <c r="G257" s="29" t="s">
        <v>11</v>
      </c>
      <c r="H257" s="164"/>
      <c r="I257" s="174"/>
      <c r="J257" s="78"/>
      <c r="K257" s="78"/>
      <c r="L257" s="78"/>
      <c r="M257" s="57"/>
    </row>
    <row r="258" spans="1:13" s="132" customFormat="1" ht="18" customHeight="1" thickBot="1" x14ac:dyDescent="0.3">
      <c r="A258" s="237" t="s">
        <v>104</v>
      </c>
      <c r="B258" s="237" t="s">
        <v>109</v>
      </c>
      <c r="C258" s="143" t="s">
        <v>18</v>
      </c>
      <c r="D258" s="152"/>
      <c r="E258" s="153"/>
      <c r="F258" s="154"/>
      <c r="G258" s="154"/>
      <c r="H258" s="81">
        <f>H260+H261</f>
        <v>220</v>
      </c>
      <c r="I258" s="175">
        <f>I260+I261</f>
        <v>220</v>
      </c>
      <c r="J258" s="81">
        <f>J260+J261</f>
        <v>220</v>
      </c>
      <c r="K258" s="81">
        <f>K260+K261</f>
        <v>220</v>
      </c>
      <c r="L258" s="81">
        <f>L260+L261</f>
        <v>220</v>
      </c>
      <c r="M258" s="57">
        <f>H258+I258+L258+J258+K258</f>
        <v>1100</v>
      </c>
    </row>
    <row r="259" spans="1:13" s="132" customFormat="1" ht="23.25" customHeight="1" thickBot="1" x14ac:dyDescent="0.3">
      <c r="A259" s="238"/>
      <c r="B259" s="238"/>
      <c r="C259" s="144" t="s">
        <v>12</v>
      </c>
      <c r="D259" s="155"/>
      <c r="E259" s="133"/>
      <c r="F259" s="150"/>
      <c r="G259" s="150"/>
      <c r="H259" s="76"/>
      <c r="I259" s="109"/>
      <c r="J259" s="76"/>
      <c r="K259" s="76"/>
      <c r="L259" s="76"/>
      <c r="M259" s="57"/>
    </row>
    <row r="260" spans="1:13" s="132" customFormat="1" ht="22.5" customHeight="1" thickBot="1" x14ac:dyDescent="0.3">
      <c r="A260" s="238"/>
      <c r="B260" s="238"/>
      <c r="C260" s="145" t="s">
        <v>47</v>
      </c>
      <c r="D260" s="155">
        <v>807</v>
      </c>
      <c r="E260" s="133" t="s">
        <v>50</v>
      </c>
      <c r="F260" s="168" t="s">
        <v>165</v>
      </c>
      <c r="G260" s="150">
        <v>244</v>
      </c>
      <c r="H260" s="76">
        <v>220</v>
      </c>
      <c r="I260" s="109">
        <v>220</v>
      </c>
      <c r="J260" s="76">
        <v>220</v>
      </c>
      <c r="K260" s="76">
        <v>220</v>
      </c>
      <c r="L260" s="76">
        <v>220</v>
      </c>
      <c r="M260" s="57">
        <f>H260+I260+L260+J260+K260</f>
        <v>1100</v>
      </c>
    </row>
    <row r="261" spans="1:13" s="132" customFormat="1" ht="18.75" customHeight="1" thickBot="1" x14ac:dyDescent="0.3">
      <c r="A261" s="239"/>
      <c r="B261" s="239"/>
      <c r="C261" s="151" t="s">
        <v>59</v>
      </c>
      <c r="D261" s="156"/>
      <c r="E261" s="146" t="s">
        <v>11</v>
      </c>
      <c r="F261" s="147" t="s">
        <v>11</v>
      </c>
      <c r="G261" s="148" t="s">
        <v>11</v>
      </c>
      <c r="H261" s="149"/>
      <c r="I261" s="184"/>
      <c r="J261" s="149"/>
      <c r="K261" s="149"/>
      <c r="L261" s="149"/>
      <c r="M261" s="187"/>
    </row>
    <row r="262" spans="1:13" s="88" customFormat="1" ht="18.75" customHeight="1" x14ac:dyDescent="0.25">
      <c r="A262" s="229" t="s">
        <v>139</v>
      </c>
      <c r="B262" s="229" t="s">
        <v>140</v>
      </c>
      <c r="C262" s="83" t="s">
        <v>18</v>
      </c>
      <c r="D262" s="84"/>
      <c r="E262" s="85"/>
      <c r="F262" s="86"/>
      <c r="G262" s="86"/>
      <c r="H262" s="87">
        <f>H264+H265</f>
        <v>35</v>
      </c>
      <c r="I262" s="175">
        <f>I264+I265</f>
        <v>35</v>
      </c>
      <c r="J262" s="87">
        <f>J264+J265</f>
        <v>35</v>
      </c>
      <c r="K262" s="87">
        <f>K264+K265</f>
        <v>35</v>
      </c>
      <c r="L262" s="87">
        <f>L264+L265</f>
        <v>35</v>
      </c>
      <c r="M262" s="93">
        <f t="shared" ref="M262" si="45">H262+I262+L262+J262+K262</f>
        <v>175</v>
      </c>
    </row>
    <row r="263" spans="1:13" s="88" customFormat="1" ht="23.25" customHeight="1" x14ac:dyDescent="0.25">
      <c r="A263" s="230"/>
      <c r="B263" s="230"/>
      <c r="C263" s="89" t="s">
        <v>12</v>
      </c>
      <c r="D263" s="90"/>
      <c r="E263" s="91"/>
      <c r="F263" s="92"/>
      <c r="G263" s="92"/>
      <c r="H263" s="93"/>
      <c r="I263" s="109"/>
      <c r="J263" s="93"/>
      <c r="K263" s="93"/>
      <c r="L263" s="93"/>
      <c r="M263" s="93"/>
    </row>
    <row r="264" spans="1:13" s="88" customFormat="1" ht="24.75" thickBot="1" x14ac:dyDescent="0.3">
      <c r="A264" s="230"/>
      <c r="B264" s="230"/>
      <c r="C264" s="94" t="s">
        <v>47</v>
      </c>
      <c r="D264" s="90">
        <v>807</v>
      </c>
      <c r="E264" s="91" t="s">
        <v>50</v>
      </c>
      <c r="F264" s="74" t="s">
        <v>166</v>
      </c>
      <c r="G264" s="100">
        <v>240</v>
      </c>
      <c r="H264" s="93">
        <v>35</v>
      </c>
      <c r="I264" s="109">
        <v>35</v>
      </c>
      <c r="J264" s="93">
        <v>35</v>
      </c>
      <c r="K264" s="93">
        <v>35</v>
      </c>
      <c r="L264" s="93">
        <v>35</v>
      </c>
      <c r="M264" s="93">
        <f t="shared" ref="M264" si="46">H264+I264+L264+J264+K264</f>
        <v>175</v>
      </c>
    </row>
    <row r="265" spans="1:13" s="88" customFormat="1" ht="21" customHeight="1" thickBot="1" x14ac:dyDescent="0.3">
      <c r="A265" s="231"/>
      <c r="B265" s="231"/>
      <c r="C265" s="95" t="s">
        <v>59</v>
      </c>
      <c r="D265" s="96"/>
      <c r="E265" s="97" t="s">
        <v>11</v>
      </c>
      <c r="F265" s="74" t="s">
        <v>11</v>
      </c>
      <c r="G265" s="98" t="s">
        <v>11</v>
      </c>
      <c r="H265" s="99"/>
      <c r="I265" s="174"/>
      <c r="J265" s="99"/>
      <c r="K265" s="99"/>
      <c r="L265" s="99"/>
      <c r="M265" s="93"/>
    </row>
    <row r="266" spans="1:13" s="88" customFormat="1" ht="18.75" customHeight="1" x14ac:dyDescent="0.25">
      <c r="A266" s="229" t="s">
        <v>141</v>
      </c>
      <c r="B266" s="229" t="s">
        <v>142</v>
      </c>
      <c r="C266" s="83" t="s">
        <v>18</v>
      </c>
      <c r="D266" s="84"/>
      <c r="E266" s="85"/>
      <c r="F266" s="86"/>
      <c r="G266" s="86"/>
      <c r="H266" s="87">
        <f>H268+H269</f>
        <v>637.9</v>
      </c>
      <c r="I266" s="175">
        <f>I268+I269</f>
        <v>725.5</v>
      </c>
      <c r="J266" s="87">
        <f>J268+J269</f>
        <v>725.5</v>
      </c>
      <c r="K266" s="87">
        <f>K268+K269</f>
        <v>725.5</v>
      </c>
      <c r="L266" s="87">
        <f>L268+L269</f>
        <v>725.5</v>
      </c>
      <c r="M266" s="93">
        <f t="shared" ref="M266" si="47">H266+I266+L266+J266+K266</f>
        <v>3539.9</v>
      </c>
    </row>
    <row r="267" spans="1:13" s="88" customFormat="1" ht="23.25" customHeight="1" x14ac:dyDescent="0.25">
      <c r="A267" s="230"/>
      <c r="B267" s="230"/>
      <c r="C267" s="89" t="s">
        <v>12</v>
      </c>
      <c r="D267" s="90"/>
      <c r="E267" s="91"/>
      <c r="F267" s="92"/>
      <c r="G267" s="92"/>
      <c r="H267" s="93"/>
      <c r="I267" s="109"/>
      <c r="J267" s="93"/>
      <c r="K267" s="93"/>
      <c r="L267" s="93"/>
      <c r="M267" s="93"/>
    </row>
    <row r="268" spans="1:13" s="88" customFormat="1" ht="24.75" thickBot="1" x14ac:dyDescent="0.3">
      <c r="A268" s="230"/>
      <c r="B268" s="230"/>
      <c r="C268" s="94" t="s">
        <v>47</v>
      </c>
      <c r="D268" s="90">
        <v>807</v>
      </c>
      <c r="E268" s="91" t="s">
        <v>50</v>
      </c>
      <c r="F268" s="74" t="s">
        <v>143</v>
      </c>
      <c r="G268" s="100">
        <v>110</v>
      </c>
      <c r="H268" s="93">
        <v>609.79999999999995</v>
      </c>
      <c r="I268" s="109">
        <v>725.5</v>
      </c>
      <c r="J268" s="93">
        <v>725.5</v>
      </c>
      <c r="K268" s="93">
        <v>725.5</v>
      </c>
      <c r="L268" s="93">
        <v>725.5</v>
      </c>
      <c r="M268" s="93">
        <f t="shared" ref="M268:M269" si="48">H268+I268+L268+J268+K268</f>
        <v>3511.8</v>
      </c>
    </row>
    <row r="269" spans="1:13" s="88" customFormat="1" ht="21" customHeight="1" thickBot="1" x14ac:dyDescent="0.3">
      <c r="A269" s="231"/>
      <c r="B269" s="231"/>
      <c r="C269" s="95" t="s">
        <v>59</v>
      </c>
      <c r="D269" s="96">
        <v>807</v>
      </c>
      <c r="E269" s="97" t="s">
        <v>50</v>
      </c>
      <c r="F269" s="74" t="s">
        <v>143</v>
      </c>
      <c r="G269" s="98">
        <v>110</v>
      </c>
      <c r="H269" s="99">
        <v>28.1</v>
      </c>
      <c r="I269" s="174">
        <v>0</v>
      </c>
      <c r="J269" s="99">
        <v>0</v>
      </c>
      <c r="K269" s="99">
        <v>0</v>
      </c>
      <c r="L269" s="99">
        <v>0</v>
      </c>
      <c r="M269" s="93">
        <f t="shared" si="48"/>
        <v>28.1</v>
      </c>
    </row>
    <row r="270" spans="1:13" s="110" customFormat="1" ht="30.75" thickBot="1" x14ac:dyDescent="0.3">
      <c r="A270" s="104" t="s">
        <v>106</v>
      </c>
      <c r="B270" s="104"/>
      <c r="C270" s="104"/>
      <c r="D270" s="105"/>
      <c r="E270" s="106"/>
      <c r="F270" s="107"/>
      <c r="G270" s="108"/>
      <c r="H270" s="77">
        <f>H271</f>
        <v>393.7</v>
      </c>
      <c r="I270" s="109">
        <f>I271</f>
        <v>470</v>
      </c>
      <c r="J270" s="109">
        <f t="shared" ref="J270:L270" si="49">J271</f>
        <v>470</v>
      </c>
      <c r="K270" s="109">
        <f t="shared" si="49"/>
        <v>470</v>
      </c>
      <c r="L270" s="109">
        <f t="shared" si="49"/>
        <v>470</v>
      </c>
      <c r="M270" s="77">
        <f t="shared" si="44"/>
        <v>2273.6999999999998</v>
      </c>
    </row>
    <row r="271" spans="1:13" s="117" customFormat="1" ht="19.5" customHeight="1" thickBot="1" x14ac:dyDescent="0.3">
      <c r="A271" s="224" t="s">
        <v>107</v>
      </c>
      <c r="B271" s="224" t="s">
        <v>108</v>
      </c>
      <c r="C271" s="111" t="s">
        <v>18</v>
      </c>
      <c r="D271" s="112"/>
      <c r="E271" s="113"/>
      <c r="F271" s="114"/>
      <c r="G271" s="115"/>
      <c r="H271" s="116">
        <f>H273+H274</f>
        <v>393.7</v>
      </c>
      <c r="I271" s="185">
        <f>I273+I274</f>
        <v>470</v>
      </c>
      <c r="J271" s="116">
        <f>J273+J274</f>
        <v>470</v>
      </c>
      <c r="K271" s="116">
        <f>K273+K274</f>
        <v>470</v>
      </c>
      <c r="L271" s="116">
        <f>L273+L274</f>
        <v>470</v>
      </c>
      <c r="M271" s="77">
        <f t="shared" si="44"/>
        <v>2273.6999999999998</v>
      </c>
    </row>
    <row r="272" spans="1:13" s="117" customFormat="1" ht="23.25" customHeight="1" x14ac:dyDescent="0.25">
      <c r="A272" s="224"/>
      <c r="B272" s="224"/>
      <c r="C272" s="118" t="s">
        <v>12</v>
      </c>
      <c r="D272" s="119"/>
      <c r="E272" s="120"/>
      <c r="F272" s="121"/>
      <c r="G272" s="122"/>
      <c r="H272" s="77"/>
      <c r="I272" s="109"/>
      <c r="J272" s="77"/>
      <c r="K272" s="77"/>
      <c r="L272" s="77"/>
      <c r="M272" s="77"/>
    </row>
    <row r="273" spans="1:13" s="117" customFormat="1" ht="22.5" customHeight="1" thickBot="1" x14ac:dyDescent="0.3">
      <c r="A273" s="224"/>
      <c r="B273" s="224"/>
      <c r="C273" s="123" t="s">
        <v>168</v>
      </c>
      <c r="D273" s="124">
        <v>807</v>
      </c>
      <c r="E273" s="125" t="s">
        <v>48</v>
      </c>
      <c r="F273" s="64" t="s">
        <v>167</v>
      </c>
      <c r="G273" s="126">
        <v>240</v>
      </c>
      <c r="H273" s="77">
        <v>393.7</v>
      </c>
      <c r="I273" s="109">
        <v>470</v>
      </c>
      <c r="J273" s="77">
        <v>470</v>
      </c>
      <c r="K273" s="77">
        <v>470</v>
      </c>
      <c r="L273" s="77">
        <v>470</v>
      </c>
      <c r="M273" s="77">
        <f t="shared" si="44"/>
        <v>2273.6999999999998</v>
      </c>
    </row>
    <row r="274" spans="1:13" s="117" customFormat="1" ht="15" customHeight="1" thickBot="1" x14ac:dyDescent="0.3">
      <c r="A274" s="225"/>
      <c r="B274" s="225"/>
      <c r="C274" s="127" t="s">
        <v>59</v>
      </c>
      <c r="D274" s="128"/>
      <c r="E274" s="129" t="s">
        <v>11</v>
      </c>
      <c r="F274" s="130" t="s">
        <v>11</v>
      </c>
      <c r="G274" s="131" t="s">
        <v>11</v>
      </c>
      <c r="H274" s="79">
        <v>0</v>
      </c>
      <c r="I274" s="174">
        <v>0</v>
      </c>
      <c r="J274" s="77">
        <v>0</v>
      </c>
      <c r="K274" s="77">
        <v>0</v>
      </c>
      <c r="L274" s="77">
        <v>0</v>
      </c>
      <c r="M274" s="77">
        <f t="shared" si="44"/>
        <v>0</v>
      </c>
    </row>
    <row r="275" spans="1:13" s="117" customFormat="1" ht="19.5" customHeight="1" thickBot="1" x14ac:dyDescent="0.3">
      <c r="A275" s="224" t="s">
        <v>211</v>
      </c>
      <c r="B275" s="224" t="s">
        <v>212</v>
      </c>
      <c r="C275" s="111" t="s">
        <v>18</v>
      </c>
      <c r="D275" s="112"/>
      <c r="E275" s="113"/>
      <c r="F275" s="114"/>
      <c r="G275" s="115"/>
      <c r="H275" s="116">
        <f>H277+H280</f>
        <v>0</v>
      </c>
      <c r="I275" s="185">
        <f>I277+I280+I278+I279</f>
        <v>2548.3000000000002</v>
      </c>
      <c r="J275" s="116">
        <f>J277+J280+J278+J279</f>
        <v>0</v>
      </c>
      <c r="K275" s="116">
        <f t="shared" ref="K275:L275" si="50">K277+K280+K278+K279</f>
        <v>0</v>
      </c>
      <c r="L275" s="116">
        <f t="shared" si="50"/>
        <v>0</v>
      </c>
      <c r="M275" s="77">
        <f t="shared" ref="M275" si="51">H275+I275+L275+J275+K275</f>
        <v>2548.3000000000002</v>
      </c>
    </row>
    <row r="276" spans="1:13" s="117" customFormat="1" ht="23.25" customHeight="1" x14ac:dyDescent="0.25">
      <c r="A276" s="224"/>
      <c r="B276" s="224"/>
      <c r="C276" s="118" t="s">
        <v>12</v>
      </c>
      <c r="D276" s="119"/>
      <c r="E276" s="120"/>
      <c r="F276" s="121"/>
      <c r="G276" s="122"/>
      <c r="H276" s="77"/>
      <c r="I276" s="109"/>
      <c r="J276" s="77"/>
      <c r="K276" s="77"/>
      <c r="L276" s="77"/>
      <c r="M276" s="77"/>
    </row>
    <row r="277" spans="1:13" s="117" customFormat="1" ht="22.5" customHeight="1" thickBot="1" x14ac:dyDescent="0.3">
      <c r="A277" s="224"/>
      <c r="B277" s="224"/>
      <c r="C277" s="123" t="s">
        <v>59</v>
      </c>
      <c r="D277" s="124">
        <v>807</v>
      </c>
      <c r="E277" s="125" t="s">
        <v>48</v>
      </c>
      <c r="F277" s="64" t="s">
        <v>213</v>
      </c>
      <c r="G277" s="126">
        <v>240</v>
      </c>
      <c r="H277" s="77">
        <v>0</v>
      </c>
      <c r="I277" s="109">
        <v>1997.9</v>
      </c>
      <c r="J277" s="77">
        <v>0</v>
      </c>
      <c r="K277" s="77">
        <v>0</v>
      </c>
      <c r="L277" s="77">
        <v>0</v>
      </c>
      <c r="M277" s="77">
        <f t="shared" ref="M277:M280" si="52">H277+I277+L277+J277+K277</f>
        <v>1997.9</v>
      </c>
    </row>
    <row r="278" spans="1:13" s="117" customFormat="1" ht="22.5" customHeight="1" thickBot="1" x14ac:dyDescent="0.3">
      <c r="A278" s="224"/>
      <c r="B278" s="224"/>
      <c r="C278" s="193" t="s">
        <v>214</v>
      </c>
      <c r="D278" s="194">
        <v>807</v>
      </c>
      <c r="E278" s="195" t="s">
        <v>48</v>
      </c>
      <c r="F278" s="196" t="s">
        <v>215</v>
      </c>
      <c r="G278" s="197">
        <v>240</v>
      </c>
      <c r="H278" s="198">
        <v>0</v>
      </c>
      <c r="I278" s="199">
        <v>178.4</v>
      </c>
      <c r="J278" s="77">
        <v>0</v>
      </c>
      <c r="K278" s="77">
        <v>0</v>
      </c>
      <c r="L278" s="77">
        <v>0</v>
      </c>
      <c r="M278" s="77">
        <f t="shared" si="52"/>
        <v>178.4</v>
      </c>
    </row>
    <row r="279" spans="1:13" s="117" customFormat="1" ht="22.5" customHeight="1" thickBot="1" x14ac:dyDescent="0.3">
      <c r="A279" s="224"/>
      <c r="B279" s="224"/>
      <c r="C279" s="193" t="s">
        <v>216</v>
      </c>
      <c r="D279" s="194">
        <v>807</v>
      </c>
      <c r="E279" s="195" t="s">
        <v>48</v>
      </c>
      <c r="F279" s="196" t="s">
        <v>217</v>
      </c>
      <c r="G279" s="197">
        <v>240</v>
      </c>
      <c r="H279" s="198">
        <v>0</v>
      </c>
      <c r="I279" s="199">
        <v>76.400000000000006</v>
      </c>
      <c r="J279" s="77">
        <v>0</v>
      </c>
      <c r="K279" s="77">
        <v>0</v>
      </c>
      <c r="L279" s="77">
        <v>0</v>
      </c>
      <c r="M279" s="77">
        <f t="shared" si="52"/>
        <v>76.400000000000006</v>
      </c>
    </row>
    <row r="280" spans="1:13" s="117" customFormat="1" ht="15" customHeight="1" thickBot="1" x14ac:dyDescent="0.3">
      <c r="A280" s="225"/>
      <c r="B280" s="225"/>
      <c r="C280" s="200" t="s">
        <v>218</v>
      </c>
      <c r="D280" s="128">
        <v>807</v>
      </c>
      <c r="E280" s="129" t="s">
        <v>48</v>
      </c>
      <c r="F280" s="196" t="s">
        <v>219</v>
      </c>
      <c r="G280" s="131">
        <v>240</v>
      </c>
      <c r="H280" s="79">
        <v>0</v>
      </c>
      <c r="I280" s="174">
        <v>295.60000000000002</v>
      </c>
      <c r="J280" s="77">
        <v>0</v>
      </c>
      <c r="K280" s="77">
        <v>0</v>
      </c>
      <c r="L280" s="77">
        <v>0</v>
      </c>
      <c r="M280" s="77">
        <f t="shared" si="52"/>
        <v>295.60000000000002</v>
      </c>
    </row>
  </sheetData>
  <mergeCells count="145">
    <mergeCell ref="H2:M2"/>
    <mergeCell ref="F3:M3"/>
    <mergeCell ref="B4:G4"/>
    <mergeCell ref="A6:A9"/>
    <mergeCell ref="B6:B9"/>
    <mergeCell ref="C6:C9"/>
    <mergeCell ref="D6:G7"/>
    <mergeCell ref="H6:M6"/>
    <mergeCell ref="H7:M7"/>
    <mergeCell ref="D8:D9"/>
    <mergeCell ref="A21:A24"/>
    <mergeCell ref="B21:B24"/>
    <mergeCell ref="A25:A28"/>
    <mergeCell ref="B25:B28"/>
    <mergeCell ref="A29:A32"/>
    <mergeCell ref="B29:B32"/>
    <mergeCell ref="F8:F9"/>
    <mergeCell ref="G8:G9"/>
    <mergeCell ref="M8:M9"/>
    <mergeCell ref="A17:A20"/>
    <mergeCell ref="B17:B20"/>
    <mergeCell ref="A46:A49"/>
    <mergeCell ref="B46:B49"/>
    <mergeCell ref="A50:A53"/>
    <mergeCell ref="B50:B53"/>
    <mergeCell ref="A54:A57"/>
    <mergeCell ref="B54:B57"/>
    <mergeCell ref="A33:A37"/>
    <mergeCell ref="B33:B37"/>
    <mergeCell ref="A38:A41"/>
    <mergeCell ref="B38:B41"/>
    <mergeCell ref="A42:A45"/>
    <mergeCell ref="B42:B45"/>
    <mergeCell ref="A70:A73"/>
    <mergeCell ref="B70:B73"/>
    <mergeCell ref="A74:A77"/>
    <mergeCell ref="B74:B77"/>
    <mergeCell ref="A78:A81"/>
    <mergeCell ref="B78:B81"/>
    <mergeCell ref="A58:A61"/>
    <mergeCell ref="B58:B61"/>
    <mergeCell ref="A62:A65"/>
    <mergeCell ref="B62:B65"/>
    <mergeCell ref="A66:A69"/>
    <mergeCell ref="B66:B69"/>
    <mergeCell ref="A94:A97"/>
    <mergeCell ref="B94:B97"/>
    <mergeCell ref="A98:A101"/>
    <mergeCell ref="B98:B101"/>
    <mergeCell ref="A102:A104"/>
    <mergeCell ref="B102:B104"/>
    <mergeCell ref="A82:A85"/>
    <mergeCell ref="B82:B85"/>
    <mergeCell ref="A86:A89"/>
    <mergeCell ref="B86:B89"/>
    <mergeCell ref="A90:A93"/>
    <mergeCell ref="B90:B93"/>
    <mergeCell ref="A118:A121"/>
    <mergeCell ref="B118:B121"/>
    <mergeCell ref="A122:A125"/>
    <mergeCell ref="B122:B125"/>
    <mergeCell ref="A126:A129"/>
    <mergeCell ref="B126:B129"/>
    <mergeCell ref="A106:A109"/>
    <mergeCell ref="B106:B109"/>
    <mergeCell ref="A110:A113"/>
    <mergeCell ref="B110:B113"/>
    <mergeCell ref="A114:A117"/>
    <mergeCell ref="B114:B117"/>
    <mergeCell ref="A142:A145"/>
    <mergeCell ref="B142:B145"/>
    <mergeCell ref="A146:A149"/>
    <mergeCell ref="B146:B149"/>
    <mergeCell ref="A150:A153"/>
    <mergeCell ref="B150:B153"/>
    <mergeCell ref="A130:A133"/>
    <mergeCell ref="B130:B133"/>
    <mergeCell ref="A134:A137"/>
    <mergeCell ref="B134:B137"/>
    <mergeCell ref="A138:A141"/>
    <mergeCell ref="B138:B141"/>
    <mergeCell ref="A166:A169"/>
    <mergeCell ref="B166:B169"/>
    <mergeCell ref="A170:A173"/>
    <mergeCell ref="B170:B173"/>
    <mergeCell ref="A174:A177"/>
    <mergeCell ref="B174:B177"/>
    <mergeCell ref="A154:A157"/>
    <mergeCell ref="B154:B157"/>
    <mergeCell ref="A158:A161"/>
    <mergeCell ref="B158:B161"/>
    <mergeCell ref="A162:A165"/>
    <mergeCell ref="B162:B165"/>
    <mergeCell ref="A190:A193"/>
    <mergeCell ref="B190:B193"/>
    <mergeCell ref="A194:A197"/>
    <mergeCell ref="B194:B197"/>
    <mergeCell ref="A198:A201"/>
    <mergeCell ref="B198:B201"/>
    <mergeCell ref="A178:A181"/>
    <mergeCell ref="B178:B181"/>
    <mergeCell ref="A182:A185"/>
    <mergeCell ref="B182:B185"/>
    <mergeCell ref="A186:A189"/>
    <mergeCell ref="B186:B189"/>
    <mergeCell ref="A238:A241"/>
    <mergeCell ref="B238:B241"/>
    <mergeCell ref="A214:A217"/>
    <mergeCell ref="B214:B217"/>
    <mergeCell ref="A218:A221"/>
    <mergeCell ref="B218:B221"/>
    <mergeCell ref="A226:A229"/>
    <mergeCell ref="B226:B229"/>
    <mergeCell ref="A202:A205"/>
    <mergeCell ref="B202:B205"/>
    <mergeCell ref="A206:A209"/>
    <mergeCell ref="B206:B209"/>
    <mergeCell ref="A210:A213"/>
    <mergeCell ref="B210:B213"/>
    <mergeCell ref="A222:A225"/>
    <mergeCell ref="B222:B225"/>
    <mergeCell ref="A275:A280"/>
    <mergeCell ref="B275:B280"/>
    <mergeCell ref="A10:A16"/>
    <mergeCell ref="B10:B16"/>
    <mergeCell ref="A266:A269"/>
    <mergeCell ref="B266:B269"/>
    <mergeCell ref="A271:A274"/>
    <mergeCell ref="B271:B274"/>
    <mergeCell ref="A254:A257"/>
    <mergeCell ref="B254:B257"/>
    <mergeCell ref="A258:A261"/>
    <mergeCell ref="B258:B261"/>
    <mergeCell ref="A262:A265"/>
    <mergeCell ref="B262:B265"/>
    <mergeCell ref="A242:A245"/>
    <mergeCell ref="B242:B245"/>
    <mergeCell ref="A246:A249"/>
    <mergeCell ref="B246:B249"/>
    <mergeCell ref="A250:A253"/>
    <mergeCell ref="B250:B253"/>
    <mergeCell ref="A230:A233"/>
    <mergeCell ref="B230:B233"/>
    <mergeCell ref="A234:A237"/>
    <mergeCell ref="B234:B237"/>
  </mergeCells>
  <pageMargins left="0.9055118110236221" right="0.51181102362204722" top="0.55118110236220474" bottom="0.55118110236220474" header="0.31496062992125984" footer="0.31496062992125984"/>
  <pageSetup paperSize="9" scale="69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zoomScale="115" zoomScaleNormal="115" workbookViewId="0">
      <selection activeCell="H4" sqref="H4"/>
    </sheetView>
  </sheetViews>
  <sheetFormatPr defaultRowHeight="15" x14ac:dyDescent="0.25"/>
  <cols>
    <col min="1" max="1" width="17.7109375" customWidth="1"/>
    <col min="2" max="2" width="36.42578125" customWidth="1"/>
    <col min="3" max="3" width="37.42578125" customWidth="1"/>
    <col min="4" max="8" width="10.85546875" customWidth="1"/>
    <col min="9" max="9" width="11.7109375" customWidth="1"/>
  </cols>
  <sheetData>
    <row r="1" spans="1:9" x14ac:dyDescent="0.25">
      <c r="A1" t="s">
        <v>195</v>
      </c>
      <c r="D1" t="s">
        <v>223</v>
      </c>
    </row>
    <row r="2" spans="1:9" x14ac:dyDescent="0.25">
      <c r="D2" s="254" t="s">
        <v>116</v>
      </c>
      <c r="E2" s="254"/>
      <c r="F2" s="254"/>
      <c r="G2" s="254"/>
      <c r="H2" s="254"/>
      <c r="I2" s="254"/>
    </row>
    <row r="3" spans="1:9" ht="13.5" customHeight="1" x14ac:dyDescent="0.25">
      <c r="B3" s="1"/>
      <c r="C3" s="256" t="s">
        <v>115</v>
      </c>
      <c r="D3" s="256"/>
      <c r="E3" s="256"/>
      <c r="F3" s="256"/>
      <c r="G3" s="256"/>
      <c r="H3" s="256"/>
      <c r="I3" s="256"/>
    </row>
    <row r="4" spans="1:9" ht="68.25" customHeight="1" x14ac:dyDescent="0.25">
      <c r="B4" s="257" t="s">
        <v>111</v>
      </c>
      <c r="C4" s="257"/>
      <c r="D4" s="257"/>
      <c r="E4" s="257"/>
      <c r="F4" s="157"/>
      <c r="G4" s="157"/>
      <c r="H4" s="39"/>
      <c r="I4" s="5"/>
    </row>
    <row r="5" spans="1:9" ht="15.75" thickBot="1" x14ac:dyDescent="0.3"/>
    <row r="6" spans="1:9" ht="24" customHeight="1" x14ac:dyDescent="0.25">
      <c r="A6" s="252" t="s">
        <v>38</v>
      </c>
      <c r="B6" s="252" t="s">
        <v>39</v>
      </c>
      <c r="C6" s="252" t="s">
        <v>34</v>
      </c>
      <c r="D6" s="260" t="s">
        <v>117</v>
      </c>
      <c r="E6" s="260"/>
      <c r="F6" s="260"/>
      <c r="G6" s="260"/>
      <c r="H6" s="260"/>
      <c r="I6" s="265"/>
    </row>
    <row r="7" spans="1:9" ht="15.75" customHeight="1" thickBot="1" x14ac:dyDescent="0.3">
      <c r="A7" s="258"/>
      <c r="B7" s="258"/>
      <c r="C7" s="258"/>
      <c r="D7" s="263" t="s">
        <v>119</v>
      </c>
      <c r="E7" s="263"/>
      <c r="F7" s="263"/>
      <c r="G7" s="263"/>
      <c r="H7" s="263"/>
      <c r="I7" s="266"/>
    </row>
    <row r="8" spans="1:9" ht="60.75" thickBot="1" x14ac:dyDescent="0.3">
      <c r="A8" s="258"/>
      <c r="B8" s="258"/>
      <c r="C8" s="258"/>
      <c r="D8" s="52" t="s">
        <v>171</v>
      </c>
      <c r="E8" s="169" t="s">
        <v>172</v>
      </c>
      <c r="F8" s="169" t="s">
        <v>35</v>
      </c>
      <c r="G8" s="169" t="s">
        <v>36</v>
      </c>
      <c r="H8" s="169" t="s">
        <v>113</v>
      </c>
      <c r="I8" s="252" t="s">
        <v>8</v>
      </c>
    </row>
    <row r="9" spans="1:9" ht="15.75" thickBot="1" x14ac:dyDescent="0.3">
      <c r="A9" s="253"/>
      <c r="B9" s="253"/>
      <c r="C9" s="253"/>
      <c r="D9" s="2">
        <v>2022</v>
      </c>
      <c r="E9" s="2">
        <v>2023</v>
      </c>
      <c r="F9" s="2">
        <v>2024</v>
      </c>
      <c r="G9" s="2">
        <v>2025</v>
      </c>
      <c r="H9" s="2">
        <v>2026</v>
      </c>
      <c r="I9" s="253"/>
    </row>
    <row r="10" spans="1:9" ht="20.25" customHeight="1" thickBot="1" x14ac:dyDescent="0.3">
      <c r="A10" s="270" t="s">
        <v>9</v>
      </c>
      <c r="B10" s="270" t="s">
        <v>54</v>
      </c>
      <c r="C10" s="6" t="s">
        <v>40</v>
      </c>
      <c r="D10" s="57">
        <f>SUM(D12:D17)</f>
        <v>55631.400000000009</v>
      </c>
      <c r="E10" s="57">
        <f t="shared" ref="E10:H10" si="0">SUM(E12:E17)</f>
        <v>22593.500000000004</v>
      </c>
      <c r="F10" s="57">
        <f t="shared" si="0"/>
        <v>14297.3</v>
      </c>
      <c r="G10" s="57">
        <f t="shared" si="0"/>
        <v>13893.5</v>
      </c>
      <c r="H10" s="57">
        <f t="shared" si="0"/>
        <v>13893.5</v>
      </c>
      <c r="I10" s="134">
        <f>D10+H10+E10+F10+G10</f>
        <v>120309.20000000001</v>
      </c>
    </row>
    <row r="11" spans="1:9" ht="18.75" customHeight="1" thickBot="1" x14ac:dyDescent="0.3">
      <c r="A11" s="271"/>
      <c r="B11" s="271"/>
      <c r="C11" s="6" t="s">
        <v>41</v>
      </c>
      <c r="D11" s="57"/>
      <c r="E11" s="57"/>
      <c r="F11" s="57"/>
      <c r="G11" s="57"/>
      <c r="H11" s="57"/>
      <c r="I11" s="134"/>
    </row>
    <row r="12" spans="1:9" ht="15.75" thickBot="1" x14ac:dyDescent="0.3">
      <c r="A12" s="271"/>
      <c r="B12" s="271"/>
      <c r="C12" s="6" t="s">
        <v>42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134">
        <f t="shared" ref="I12:I57" si="1">D12+H12+E12+F12+G12</f>
        <v>0</v>
      </c>
    </row>
    <row r="13" spans="1:9" ht="15.75" thickBot="1" x14ac:dyDescent="0.3">
      <c r="A13" s="271"/>
      <c r="B13" s="271"/>
      <c r="C13" s="6" t="s">
        <v>43</v>
      </c>
      <c r="D13" s="57">
        <f>D28+D42+D49+D35+D62</f>
        <v>40281.600000000006</v>
      </c>
      <c r="E13" s="57">
        <f t="shared" ref="E13:H13" si="2">E28+E42+E49+E35+E62</f>
        <v>5663.7000000000007</v>
      </c>
      <c r="F13" s="57">
        <f t="shared" si="2"/>
        <v>0</v>
      </c>
      <c r="G13" s="57">
        <f t="shared" si="2"/>
        <v>0</v>
      </c>
      <c r="H13" s="57">
        <f t="shared" si="2"/>
        <v>0</v>
      </c>
      <c r="I13" s="134">
        <f t="shared" si="1"/>
        <v>45945.3</v>
      </c>
    </row>
    <row r="14" spans="1:9" ht="15.75" thickBot="1" x14ac:dyDescent="0.3">
      <c r="A14" s="271"/>
      <c r="B14" s="271"/>
      <c r="C14" s="6" t="s">
        <v>173</v>
      </c>
      <c r="D14" s="57">
        <f>D22+D29+D36+D43+D50+D57</f>
        <v>1011</v>
      </c>
      <c r="E14" s="57">
        <f t="shared" ref="E14:H14" si="3">E22+E29+E36+E43+E50+E57</f>
        <v>1120</v>
      </c>
      <c r="F14" s="57">
        <f t="shared" si="3"/>
        <v>1120</v>
      </c>
      <c r="G14" s="57">
        <f t="shared" si="3"/>
        <v>1120</v>
      </c>
      <c r="H14" s="57">
        <f t="shared" si="3"/>
        <v>1120</v>
      </c>
      <c r="I14" s="57">
        <f t="shared" ref="I14" si="4">I22+I29+I36+I43+I50+I57</f>
        <v>5491</v>
      </c>
    </row>
    <row r="15" spans="1:9" ht="18" customHeight="1" thickBot="1" x14ac:dyDescent="0.3">
      <c r="A15" s="271"/>
      <c r="B15" s="271"/>
      <c r="C15" s="6" t="s">
        <v>51</v>
      </c>
      <c r="D15" s="57">
        <f>D30+D23+D37+D44+D51+D58+D65</f>
        <v>14338.800000000001</v>
      </c>
      <c r="E15" s="57">
        <f t="shared" ref="E15:H15" si="5">E30+E23+E37+E44+E51+E58+E65</f>
        <v>15555</v>
      </c>
      <c r="F15" s="57">
        <f t="shared" si="5"/>
        <v>13177.3</v>
      </c>
      <c r="G15" s="57">
        <f t="shared" si="5"/>
        <v>12773.5</v>
      </c>
      <c r="H15" s="57">
        <f t="shared" si="5"/>
        <v>12773.5</v>
      </c>
      <c r="I15" s="134">
        <f t="shared" si="1"/>
        <v>68618.100000000006</v>
      </c>
    </row>
    <row r="16" spans="1:9" ht="43.5" thickBot="1" x14ac:dyDescent="0.3">
      <c r="A16" s="271"/>
      <c r="B16" s="271"/>
      <c r="C16" s="6" t="s">
        <v>214</v>
      </c>
      <c r="D16" s="57">
        <f>D63</f>
        <v>0</v>
      </c>
      <c r="E16" s="57">
        <f t="shared" ref="E16:H16" si="6">E63</f>
        <v>178.4</v>
      </c>
      <c r="F16" s="57">
        <f t="shared" si="6"/>
        <v>0</v>
      </c>
      <c r="G16" s="57">
        <f t="shared" si="6"/>
        <v>0</v>
      </c>
      <c r="H16" s="57">
        <f t="shared" si="6"/>
        <v>0</v>
      </c>
      <c r="I16" s="134">
        <f t="shared" si="1"/>
        <v>178.4</v>
      </c>
    </row>
    <row r="17" spans="1:9" ht="15.75" thickBot="1" x14ac:dyDescent="0.3">
      <c r="A17" s="192"/>
      <c r="B17" s="192"/>
      <c r="C17" s="6" t="s">
        <v>216</v>
      </c>
      <c r="D17" s="57">
        <f>D64</f>
        <v>0</v>
      </c>
      <c r="E17" s="57">
        <f t="shared" ref="E17:H17" si="7">E64</f>
        <v>76.400000000000006</v>
      </c>
      <c r="F17" s="57">
        <f t="shared" si="7"/>
        <v>0</v>
      </c>
      <c r="G17" s="57">
        <f t="shared" si="7"/>
        <v>0</v>
      </c>
      <c r="H17" s="57">
        <f t="shared" si="7"/>
        <v>0</v>
      </c>
      <c r="I17" s="134">
        <f t="shared" si="1"/>
        <v>76.400000000000006</v>
      </c>
    </row>
    <row r="18" spans="1:9" s="9" customFormat="1" ht="18" customHeight="1" thickBot="1" x14ac:dyDescent="0.3">
      <c r="A18" s="252" t="s">
        <v>13</v>
      </c>
      <c r="B18" s="252" t="s">
        <v>55</v>
      </c>
      <c r="C18" s="3" t="s">
        <v>40</v>
      </c>
      <c r="D18" s="66">
        <f t="shared" ref="D18" si="8">SUM(D20:D24)</f>
        <v>3355.7</v>
      </c>
      <c r="E18" s="66">
        <f t="shared" ref="E18:H18" si="9">SUM(E20:E24)</f>
        <v>2651</v>
      </c>
      <c r="F18" s="66">
        <f t="shared" si="9"/>
        <v>2500</v>
      </c>
      <c r="G18" s="66">
        <f t="shared" si="9"/>
        <v>2096.1999999999998</v>
      </c>
      <c r="H18" s="66">
        <f t="shared" si="9"/>
        <v>2096.1999999999998</v>
      </c>
      <c r="I18" s="134">
        <f t="shared" si="1"/>
        <v>12699.099999999999</v>
      </c>
    </row>
    <row r="19" spans="1:9" s="9" customFormat="1" ht="16.5" customHeight="1" thickBot="1" x14ac:dyDescent="0.3">
      <c r="A19" s="258"/>
      <c r="B19" s="258"/>
      <c r="C19" s="3" t="s">
        <v>41</v>
      </c>
      <c r="D19" s="66"/>
      <c r="E19" s="66"/>
      <c r="F19" s="66"/>
      <c r="G19" s="66"/>
      <c r="H19" s="66"/>
      <c r="I19" s="134"/>
    </row>
    <row r="20" spans="1:9" s="9" customFormat="1" ht="15.75" thickBot="1" x14ac:dyDescent="0.3">
      <c r="A20" s="258"/>
      <c r="B20" s="258"/>
      <c r="C20" s="3" t="s">
        <v>42</v>
      </c>
      <c r="D20" s="66"/>
      <c r="E20" s="66"/>
      <c r="F20" s="66"/>
      <c r="G20" s="66"/>
      <c r="H20" s="66"/>
      <c r="I20" s="134"/>
    </row>
    <row r="21" spans="1:9" s="9" customFormat="1" ht="15.75" thickBot="1" x14ac:dyDescent="0.3">
      <c r="A21" s="258"/>
      <c r="B21" s="258"/>
      <c r="C21" s="3" t="s">
        <v>43</v>
      </c>
      <c r="D21" s="66"/>
      <c r="E21" s="66"/>
      <c r="F21" s="66"/>
      <c r="G21" s="66"/>
      <c r="H21" s="66"/>
      <c r="I21" s="134"/>
    </row>
    <row r="22" spans="1:9" s="9" customFormat="1" ht="15.75" thickBot="1" x14ac:dyDescent="0.3">
      <c r="A22" s="258"/>
      <c r="B22" s="258"/>
      <c r="C22" s="3" t="s">
        <v>173</v>
      </c>
      <c r="D22" s="66"/>
      <c r="E22" s="66"/>
      <c r="F22" s="66"/>
      <c r="G22" s="66"/>
      <c r="H22" s="66"/>
      <c r="I22" s="134"/>
    </row>
    <row r="23" spans="1:9" s="9" customFormat="1" ht="15.75" thickBot="1" x14ac:dyDescent="0.3">
      <c r="A23" s="258"/>
      <c r="B23" s="258"/>
      <c r="C23" s="3" t="s">
        <v>51</v>
      </c>
      <c r="D23" s="66">
        <f>'Прил 1'!H19</f>
        <v>3355.7</v>
      </c>
      <c r="E23" s="66">
        <f>'Прил 1'!I19</f>
        <v>2651</v>
      </c>
      <c r="F23" s="66">
        <f>'Прил 1'!J19</f>
        <v>2500</v>
      </c>
      <c r="G23" s="66">
        <f>'Прил 1'!K19</f>
        <v>2096.1999999999998</v>
      </c>
      <c r="H23" s="66">
        <f>'Прил 1'!L19</f>
        <v>2096.1999999999998</v>
      </c>
      <c r="I23" s="134">
        <f t="shared" si="1"/>
        <v>12699.099999999999</v>
      </c>
    </row>
    <row r="24" spans="1:9" s="9" customFormat="1" ht="15.75" thickBot="1" x14ac:dyDescent="0.3">
      <c r="A24" s="253"/>
      <c r="B24" s="253"/>
      <c r="C24" s="3" t="s">
        <v>37</v>
      </c>
      <c r="D24" s="66"/>
      <c r="E24" s="66"/>
      <c r="F24" s="66"/>
      <c r="G24" s="66"/>
      <c r="H24" s="66"/>
      <c r="I24" s="134"/>
    </row>
    <row r="25" spans="1:9" ht="20.25" customHeight="1" thickBot="1" x14ac:dyDescent="0.3">
      <c r="A25" s="252" t="s">
        <v>19</v>
      </c>
      <c r="B25" s="252" t="s">
        <v>56</v>
      </c>
      <c r="C25" s="3" t="s">
        <v>40</v>
      </c>
      <c r="D25" s="66">
        <f t="shared" ref="D25" si="10">SUM(D27:D31)</f>
        <v>7532.7</v>
      </c>
      <c r="E25" s="66">
        <f t="shared" ref="E25:H25" si="11">SUM(E27:E31)</f>
        <v>8916.1</v>
      </c>
      <c r="F25" s="66">
        <f t="shared" si="11"/>
        <v>5804.7</v>
      </c>
      <c r="G25" s="66">
        <f t="shared" si="11"/>
        <v>5804.7</v>
      </c>
      <c r="H25" s="66">
        <f t="shared" si="11"/>
        <v>5804.7</v>
      </c>
      <c r="I25" s="134">
        <f t="shared" si="1"/>
        <v>33862.9</v>
      </c>
    </row>
    <row r="26" spans="1:9" ht="15.75" customHeight="1" thickBot="1" x14ac:dyDescent="0.3">
      <c r="A26" s="258"/>
      <c r="B26" s="258"/>
      <c r="C26" s="3" t="s">
        <v>41</v>
      </c>
      <c r="D26" s="66"/>
      <c r="E26" s="66"/>
      <c r="F26" s="66"/>
      <c r="G26" s="66"/>
      <c r="H26" s="66"/>
      <c r="I26" s="134"/>
    </row>
    <row r="27" spans="1:9" ht="15.75" thickBot="1" x14ac:dyDescent="0.3">
      <c r="A27" s="258"/>
      <c r="B27" s="258"/>
      <c r="C27" s="3" t="s">
        <v>42</v>
      </c>
      <c r="D27" s="66"/>
      <c r="E27" s="66"/>
      <c r="F27" s="66"/>
      <c r="G27" s="66"/>
      <c r="H27" s="66"/>
      <c r="I27" s="134"/>
    </row>
    <row r="28" spans="1:9" ht="15.75" thickBot="1" x14ac:dyDescent="0.3">
      <c r="A28" s="258"/>
      <c r="B28" s="258"/>
      <c r="C28" s="3" t="s">
        <v>43</v>
      </c>
      <c r="D28" s="66">
        <f>'Прил 1'!H37</f>
        <v>2026.8999999999999</v>
      </c>
      <c r="E28" s="66">
        <f>'Прил 1'!I37</f>
        <v>2651.7000000000003</v>
      </c>
      <c r="F28" s="66">
        <f>'Прил 1'!J37</f>
        <v>0</v>
      </c>
      <c r="G28" s="66">
        <f>'Прил 1'!K37</f>
        <v>0</v>
      </c>
      <c r="H28" s="66">
        <f>'Прил 1'!L37</f>
        <v>0</v>
      </c>
      <c r="I28" s="134">
        <f t="shared" si="1"/>
        <v>4678.6000000000004</v>
      </c>
    </row>
    <row r="29" spans="1:9" ht="15.75" thickBot="1" x14ac:dyDescent="0.3">
      <c r="A29" s="258"/>
      <c r="B29" s="258"/>
      <c r="C29" s="3" t="s">
        <v>173</v>
      </c>
      <c r="D29" s="66">
        <f>'Прил 1'!H36</f>
        <v>617.29999999999995</v>
      </c>
      <c r="E29" s="66">
        <f>'Прил 1'!I36</f>
        <v>650</v>
      </c>
      <c r="F29" s="66">
        <f>'Прил 1'!J36</f>
        <v>650</v>
      </c>
      <c r="G29" s="66">
        <f>'Прил 1'!K36</f>
        <v>650</v>
      </c>
      <c r="H29" s="66">
        <f>'Прил 1'!L36</f>
        <v>650</v>
      </c>
      <c r="I29" s="134">
        <f t="shared" si="1"/>
        <v>3217.3</v>
      </c>
    </row>
    <row r="30" spans="1:9" ht="15.75" thickBot="1" x14ac:dyDescent="0.3">
      <c r="A30" s="258"/>
      <c r="B30" s="258"/>
      <c r="C30" s="3" t="s">
        <v>51</v>
      </c>
      <c r="D30" s="66">
        <f>'Прил 1'!H35</f>
        <v>4888.5</v>
      </c>
      <c r="E30" s="66">
        <f>'Прил 1'!I35</f>
        <v>5614.4</v>
      </c>
      <c r="F30" s="66">
        <f>'Прил 1'!J35</f>
        <v>5154.7</v>
      </c>
      <c r="G30" s="66">
        <f>'Прил 1'!K35</f>
        <v>5154.7</v>
      </c>
      <c r="H30" s="66">
        <f>'Прил 1'!L35</f>
        <v>5154.7</v>
      </c>
      <c r="I30" s="134">
        <f t="shared" si="1"/>
        <v>25967</v>
      </c>
    </row>
    <row r="31" spans="1:9" ht="15.75" thickBot="1" x14ac:dyDescent="0.3">
      <c r="A31" s="253"/>
      <c r="B31" s="253"/>
      <c r="C31" s="3" t="s">
        <v>37</v>
      </c>
      <c r="D31" s="66"/>
      <c r="E31" s="66"/>
      <c r="F31" s="66"/>
      <c r="G31" s="66"/>
      <c r="H31" s="66"/>
      <c r="I31" s="134"/>
    </row>
    <row r="32" spans="1:9" s="9" customFormat="1" ht="18" customHeight="1" thickBot="1" x14ac:dyDescent="0.3">
      <c r="A32" s="249" t="s">
        <v>25</v>
      </c>
      <c r="B32" s="252" t="s">
        <v>57</v>
      </c>
      <c r="C32" s="3" t="s">
        <v>40</v>
      </c>
      <c r="D32" s="66">
        <f t="shared" ref="D32" si="12">SUM(D34:D38)</f>
        <v>2708.8</v>
      </c>
      <c r="E32" s="66">
        <f t="shared" ref="E32:H32" si="13">SUM(E34:E38)</f>
        <v>1971.3000000000002</v>
      </c>
      <c r="F32" s="66">
        <f t="shared" si="13"/>
        <v>800</v>
      </c>
      <c r="G32" s="66">
        <f t="shared" si="13"/>
        <v>800</v>
      </c>
      <c r="H32" s="66">
        <f t="shared" si="13"/>
        <v>800</v>
      </c>
      <c r="I32" s="134">
        <f t="shared" si="1"/>
        <v>7080.1</v>
      </c>
    </row>
    <row r="33" spans="1:9" s="9" customFormat="1" ht="18" customHeight="1" thickBot="1" x14ac:dyDescent="0.3">
      <c r="A33" s="250"/>
      <c r="B33" s="258"/>
      <c r="C33" s="3" t="s">
        <v>41</v>
      </c>
      <c r="D33" s="66"/>
      <c r="E33" s="66"/>
      <c r="F33" s="66"/>
      <c r="G33" s="66"/>
      <c r="H33" s="66"/>
      <c r="I33" s="134"/>
    </row>
    <row r="34" spans="1:9" s="9" customFormat="1" ht="15.75" thickBot="1" x14ac:dyDescent="0.3">
      <c r="A34" s="250"/>
      <c r="B34" s="258"/>
      <c r="C34" s="3" t="s">
        <v>42</v>
      </c>
      <c r="D34" s="66"/>
      <c r="E34" s="66"/>
      <c r="F34" s="66"/>
      <c r="G34" s="66"/>
      <c r="H34" s="66"/>
      <c r="I34" s="134"/>
    </row>
    <row r="35" spans="1:9" s="9" customFormat="1" ht="15.75" thickBot="1" x14ac:dyDescent="0.3">
      <c r="A35" s="250"/>
      <c r="B35" s="258"/>
      <c r="C35" s="3" t="s">
        <v>43</v>
      </c>
      <c r="D35" s="66">
        <f>'Прил 1'!H105</f>
        <v>2088.8000000000002</v>
      </c>
      <c r="E35" s="66">
        <f>'Прил 1'!I105</f>
        <v>1014.1</v>
      </c>
      <c r="F35" s="66">
        <f>'Прил 1'!J105</f>
        <v>0</v>
      </c>
      <c r="G35" s="66">
        <f>'Прил 1'!K105</f>
        <v>0</v>
      </c>
      <c r="H35" s="66">
        <f>'Прил 1'!L105</f>
        <v>0</v>
      </c>
      <c r="I35" s="134">
        <f t="shared" si="1"/>
        <v>3102.9</v>
      </c>
    </row>
    <row r="36" spans="1:9" s="9" customFormat="1" ht="15.75" thickBot="1" x14ac:dyDescent="0.3">
      <c r="A36" s="250"/>
      <c r="B36" s="258"/>
      <c r="C36" s="3" t="s">
        <v>173</v>
      </c>
      <c r="D36" s="66"/>
      <c r="E36" s="66"/>
      <c r="F36" s="66"/>
      <c r="G36" s="66"/>
      <c r="H36" s="66"/>
      <c r="I36" s="134"/>
    </row>
    <row r="37" spans="1:9" s="9" customFormat="1" ht="15.75" thickBot="1" x14ac:dyDescent="0.3">
      <c r="A37" s="250"/>
      <c r="B37" s="258"/>
      <c r="C37" s="3" t="s">
        <v>51</v>
      </c>
      <c r="D37" s="66">
        <f>'Прил 1'!H104</f>
        <v>620</v>
      </c>
      <c r="E37" s="66">
        <f>'Прил 1'!I104</f>
        <v>957.2</v>
      </c>
      <c r="F37" s="66">
        <f>'Прил 1'!J104</f>
        <v>800</v>
      </c>
      <c r="G37" s="66">
        <f>'Прил 1'!K104</f>
        <v>800</v>
      </c>
      <c r="H37" s="66">
        <f>'Прил 1'!L104</f>
        <v>800</v>
      </c>
      <c r="I37" s="134">
        <f t="shared" si="1"/>
        <v>3977.2</v>
      </c>
    </row>
    <row r="38" spans="1:9" s="9" customFormat="1" ht="15.75" thickBot="1" x14ac:dyDescent="0.3">
      <c r="A38" s="251"/>
      <c r="B38" s="253"/>
      <c r="C38" s="3" t="s">
        <v>37</v>
      </c>
      <c r="D38" s="66"/>
      <c r="E38" s="66"/>
      <c r="F38" s="66"/>
      <c r="G38" s="66"/>
      <c r="H38" s="66"/>
      <c r="I38" s="134"/>
    </row>
    <row r="39" spans="1:9" s="9" customFormat="1" ht="20.25" customHeight="1" thickBot="1" x14ac:dyDescent="0.3">
      <c r="A39" s="232" t="s">
        <v>27</v>
      </c>
      <c r="B39" s="232" t="s">
        <v>58</v>
      </c>
      <c r="C39" s="3" t="s">
        <v>40</v>
      </c>
      <c r="D39" s="66">
        <f t="shared" ref="D39" si="14">SUM(D41:D45)</f>
        <v>38910</v>
      </c>
      <c r="E39" s="66">
        <f t="shared" ref="E39:H39" si="15">SUM(E41:E45)</f>
        <v>2659.4</v>
      </c>
      <c r="F39" s="66">
        <f t="shared" si="15"/>
        <v>1519.9</v>
      </c>
      <c r="G39" s="66">
        <f t="shared" si="15"/>
        <v>1519.9</v>
      </c>
      <c r="H39" s="66">
        <f t="shared" si="15"/>
        <v>1519.9</v>
      </c>
      <c r="I39" s="134">
        <f t="shared" si="1"/>
        <v>46129.100000000006</v>
      </c>
    </row>
    <row r="40" spans="1:9" s="9" customFormat="1" ht="17.25" customHeight="1" thickBot="1" x14ac:dyDescent="0.3">
      <c r="A40" s="233"/>
      <c r="B40" s="233"/>
      <c r="C40" s="3" t="s">
        <v>41</v>
      </c>
      <c r="D40" s="66"/>
      <c r="E40" s="66"/>
      <c r="F40" s="66"/>
      <c r="G40" s="66"/>
      <c r="H40" s="66"/>
      <c r="I40" s="134"/>
    </row>
    <row r="41" spans="1:9" s="9" customFormat="1" ht="15.75" thickBot="1" x14ac:dyDescent="0.3">
      <c r="A41" s="233"/>
      <c r="B41" s="233"/>
      <c r="C41" s="3" t="s">
        <v>42</v>
      </c>
      <c r="D41" s="66"/>
      <c r="E41" s="66"/>
      <c r="F41" s="66"/>
      <c r="G41" s="66"/>
      <c r="H41" s="66"/>
      <c r="I41" s="134"/>
    </row>
    <row r="42" spans="1:9" s="9" customFormat="1" ht="15.75" thickBot="1" x14ac:dyDescent="0.3">
      <c r="A42" s="233"/>
      <c r="B42" s="233"/>
      <c r="C42" s="3" t="s">
        <v>43</v>
      </c>
      <c r="D42" s="66">
        <f>'Прил 1'!H125</f>
        <v>36137.800000000003</v>
      </c>
      <c r="E42" s="66">
        <f>'Прил 1'!I125</f>
        <v>0</v>
      </c>
      <c r="F42" s="66">
        <f>'Прил 1'!J125</f>
        <v>0</v>
      </c>
      <c r="G42" s="66">
        <f>'Прил 1'!K125</f>
        <v>0</v>
      </c>
      <c r="H42" s="66">
        <f>'Прил 1'!L125</f>
        <v>0</v>
      </c>
      <c r="I42" s="134">
        <f t="shared" si="1"/>
        <v>36137.800000000003</v>
      </c>
    </row>
    <row r="43" spans="1:9" s="9" customFormat="1" ht="15.75" thickBot="1" x14ac:dyDescent="0.3">
      <c r="A43" s="233"/>
      <c r="B43" s="233"/>
      <c r="C43" s="3" t="s">
        <v>173</v>
      </c>
      <c r="D43" s="66"/>
      <c r="E43" s="66"/>
      <c r="F43" s="66"/>
      <c r="G43" s="66"/>
      <c r="H43" s="66"/>
      <c r="I43" s="134"/>
    </row>
    <row r="44" spans="1:9" s="9" customFormat="1" ht="15.75" thickBot="1" x14ac:dyDescent="0.3">
      <c r="A44" s="233"/>
      <c r="B44" s="233"/>
      <c r="C44" s="3" t="s">
        <v>51</v>
      </c>
      <c r="D44" s="66">
        <f>'Прил 1'!H124</f>
        <v>2772.2000000000003</v>
      </c>
      <c r="E44" s="66">
        <f>'Прил 1'!I124</f>
        <v>2659.4</v>
      </c>
      <c r="F44" s="66">
        <f>'Прил 1'!J124</f>
        <v>1519.9</v>
      </c>
      <c r="G44" s="66">
        <f>'Прил 1'!K124</f>
        <v>1519.9</v>
      </c>
      <c r="H44" s="66">
        <f>'Прил 1'!L124</f>
        <v>1519.9</v>
      </c>
      <c r="I44" s="134">
        <f t="shared" si="1"/>
        <v>9991.2999999999993</v>
      </c>
    </row>
    <row r="45" spans="1:9" s="9" customFormat="1" ht="15.75" thickBot="1" x14ac:dyDescent="0.3">
      <c r="A45" s="234"/>
      <c r="B45" s="234"/>
      <c r="C45" s="3" t="s">
        <v>37</v>
      </c>
      <c r="D45" s="66"/>
      <c r="E45" s="66"/>
      <c r="F45" s="66"/>
      <c r="G45" s="66"/>
      <c r="H45" s="66"/>
      <c r="I45" s="134"/>
    </row>
    <row r="46" spans="1:9" s="9" customFormat="1" ht="18" customHeight="1" thickBot="1" x14ac:dyDescent="0.3">
      <c r="A46" s="232" t="s">
        <v>30</v>
      </c>
      <c r="B46" s="232" t="s">
        <v>31</v>
      </c>
      <c r="C46" s="3" t="s">
        <v>40</v>
      </c>
      <c r="D46" s="66">
        <f t="shared" ref="D46" si="16">SUM(D48:D52)</f>
        <v>2730.4999999999995</v>
      </c>
      <c r="E46" s="66">
        <f t="shared" ref="E46:H46" si="17">SUM(E48:E52)</f>
        <v>3377.4</v>
      </c>
      <c r="F46" s="66">
        <f t="shared" si="17"/>
        <v>3202.7</v>
      </c>
      <c r="G46" s="66">
        <f t="shared" si="17"/>
        <v>3202.7</v>
      </c>
      <c r="H46" s="66">
        <f t="shared" si="17"/>
        <v>3202.7</v>
      </c>
      <c r="I46" s="134">
        <f t="shared" si="1"/>
        <v>15716</v>
      </c>
    </row>
    <row r="47" spans="1:9" s="9" customFormat="1" ht="16.5" customHeight="1" thickBot="1" x14ac:dyDescent="0.3">
      <c r="A47" s="233"/>
      <c r="B47" s="233"/>
      <c r="C47" s="3" t="s">
        <v>41</v>
      </c>
      <c r="D47" s="66"/>
      <c r="E47" s="66"/>
      <c r="F47" s="66"/>
      <c r="G47" s="66"/>
      <c r="H47" s="66"/>
      <c r="I47" s="134"/>
    </row>
    <row r="48" spans="1:9" s="9" customFormat="1" ht="15.75" thickBot="1" x14ac:dyDescent="0.3">
      <c r="A48" s="233"/>
      <c r="B48" s="233"/>
      <c r="C48" s="3" t="s">
        <v>42</v>
      </c>
      <c r="D48" s="66"/>
      <c r="E48" s="66"/>
      <c r="F48" s="66"/>
      <c r="G48" s="66"/>
      <c r="H48" s="66"/>
      <c r="I48" s="134"/>
    </row>
    <row r="49" spans="1:9" s="9" customFormat="1" ht="15.75" thickBot="1" x14ac:dyDescent="0.3">
      <c r="A49" s="233"/>
      <c r="B49" s="233"/>
      <c r="C49" s="3" t="s">
        <v>43</v>
      </c>
      <c r="D49" s="66">
        <f>'Прил 1'!H229</f>
        <v>28.1</v>
      </c>
      <c r="E49" s="66">
        <f>'Прил 1'!I229</f>
        <v>0</v>
      </c>
      <c r="F49" s="66">
        <f>'Прил 1'!J229</f>
        <v>0</v>
      </c>
      <c r="G49" s="66">
        <f>'Прил 1'!K229</f>
        <v>0</v>
      </c>
      <c r="H49" s="66">
        <f>'Прил 1'!L229</f>
        <v>0</v>
      </c>
      <c r="I49" s="134">
        <f t="shared" si="1"/>
        <v>28.1</v>
      </c>
    </row>
    <row r="50" spans="1:9" s="9" customFormat="1" ht="15.75" thickBot="1" x14ac:dyDescent="0.3">
      <c r="A50" s="233"/>
      <c r="B50" s="233"/>
      <c r="C50" s="3" t="s">
        <v>173</v>
      </c>
      <c r="D50" s="66"/>
      <c r="E50" s="66"/>
      <c r="F50" s="66"/>
      <c r="G50" s="66"/>
      <c r="H50" s="66"/>
      <c r="I50" s="134"/>
    </row>
    <row r="51" spans="1:9" s="9" customFormat="1" ht="15.75" thickBot="1" x14ac:dyDescent="0.3">
      <c r="A51" s="233"/>
      <c r="B51" s="233"/>
      <c r="C51" s="3" t="s">
        <v>51</v>
      </c>
      <c r="D51" s="66">
        <f>'Прил 1'!H228</f>
        <v>2702.3999999999996</v>
      </c>
      <c r="E51" s="66">
        <f>'Прил 1'!I228</f>
        <v>3377.4</v>
      </c>
      <c r="F51" s="66">
        <f>'Прил 1'!J228</f>
        <v>3202.7</v>
      </c>
      <c r="G51" s="66">
        <f>'Прил 1'!K228</f>
        <v>3202.7</v>
      </c>
      <c r="H51" s="66">
        <f>'Прил 1'!L228</f>
        <v>3202.7</v>
      </c>
      <c r="I51" s="134">
        <f t="shared" si="1"/>
        <v>15687.900000000001</v>
      </c>
    </row>
    <row r="52" spans="1:9" s="9" customFormat="1" ht="15.75" thickBot="1" x14ac:dyDescent="0.3">
      <c r="A52" s="234"/>
      <c r="B52" s="234"/>
      <c r="C52" s="3" t="s">
        <v>37</v>
      </c>
      <c r="D52" s="66"/>
      <c r="E52" s="66"/>
      <c r="F52" s="66"/>
      <c r="G52" s="66"/>
      <c r="H52" s="66"/>
      <c r="I52" s="134"/>
    </row>
    <row r="53" spans="1:9" s="9" customFormat="1" ht="18" customHeight="1" thickBot="1" x14ac:dyDescent="0.3">
      <c r="A53" s="232" t="s">
        <v>107</v>
      </c>
      <c r="B53" s="232" t="s">
        <v>108</v>
      </c>
      <c r="C53" s="3" t="s">
        <v>40</v>
      </c>
      <c r="D53" s="66">
        <f t="shared" ref="D53" si="18">SUM(D55:D59)</f>
        <v>393.7</v>
      </c>
      <c r="E53" s="66">
        <f t="shared" ref="E53:H53" si="19">SUM(E55:E59)</f>
        <v>470</v>
      </c>
      <c r="F53" s="66">
        <f t="shared" si="19"/>
        <v>470</v>
      </c>
      <c r="G53" s="66">
        <f t="shared" si="19"/>
        <v>470</v>
      </c>
      <c r="H53" s="66">
        <f t="shared" si="19"/>
        <v>470</v>
      </c>
      <c r="I53" s="134">
        <f t="shared" si="1"/>
        <v>2273.6999999999998</v>
      </c>
    </row>
    <row r="54" spans="1:9" s="9" customFormat="1" ht="16.5" customHeight="1" thickBot="1" x14ac:dyDescent="0.3">
      <c r="A54" s="233"/>
      <c r="B54" s="233"/>
      <c r="C54" s="3" t="s">
        <v>41</v>
      </c>
      <c r="D54" s="66"/>
      <c r="E54" s="66"/>
      <c r="F54" s="66"/>
      <c r="G54" s="66"/>
      <c r="H54" s="66"/>
      <c r="I54" s="134"/>
    </row>
    <row r="55" spans="1:9" s="9" customFormat="1" ht="15.75" thickBot="1" x14ac:dyDescent="0.3">
      <c r="A55" s="233"/>
      <c r="B55" s="233"/>
      <c r="C55" s="3" t="s">
        <v>42</v>
      </c>
      <c r="D55" s="66"/>
      <c r="E55" s="66"/>
      <c r="F55" s="66"/>
      <c r="G55" s="66"/>
      <c r="H55" s="66"/>
      <c r="I55" s="134"/>
    </row>
    <row r="56" spans="1:9" s="9" customFormat="1" ht="15.75" thickBot="1" x14ac:dyDescent="0.3">
      <c r="A56" s="233"/>
      <c r="B56" s="233"/>
      <c r="C56" s="3" t="s">
        <v>43</v>
      </c>
      <c r="D56" s="66"/>
      <c r="E56" s="66"/>
      <c r="F56" s="66"/>
      <c r="G56" s="66"/>
      <c r="H56" s="66"/>
      <c r="I56" s="134"/>
    </row>
    <row r="57" spans="1:9" s="9" customFormat="1" ht="15.75" thickBot="1" x14ac:dyDescent="0.3">
      <c r="A57" s="233"/>
      <c r="B57" s="233"/>
      <c r="C57" s="3" t="s">
        <v>173</v>
      </c>
      <c r="D57" s="66">
        <f>'Прил 1'!H273</f>
        <v>393.7</v>
      </c>
      <c r="E57" s="66">
        <f>'Прил 1'!I273</f>
        <v>470</v>
      </c>
      <c r="F57" s="66">
        <f>'Прил 1'!J273</f>
        <v>470</v>
      </c>
      <c r="G57" s="66">
        <f>'Прил 1'!K273</f>
        <v>470</v>
      </c>
      <c r="H57" s="66">
        <f>'Прил 1'!L273</f>
        <v>470</v>
      </c>
      <c r="I57" s="134">
        <f t="shared" si="1"/>
        <v>2273.6999999999998</v>
      </c>
    </row>
    <row r="58" spans="1:9" s="9" customFormat="1" ht="15.75" thickBot="1" x14ac:dyDescent="0.3">
      <c r="A58" s="233"/>
      <c r="B58" s="233"/>
      <c r="C58" s="3" t="s">
        <v>51</v>
      </c>
      <c r="D58" s="66"/>
      <c r="E58" s="66"/>
      <c r="F58" s="66"/>
      <c r="G58" s="66"/>
      <c r="H58" s="66"/>
      <c r="I58" s="134"/>
    </row>
    <row r="59" spans="1:9" s="9" customFormat="1" ht="15.75" thickBot="1" x14ac:dyDescent="0.3">
      <c r="A59" s="234"/>
      <c r="B59" s="234"/>
      <c r="C59" s="3" t="s">
        <v>37</v>
      </c>
      <c r="D59" s="66"/>
      <c r="E59" s="66"/>
      <c r="F59" s="66"/>
      <c r="G59" s="66"/>
      <c r="H59" s="66"/>
      <c r="I59" s="134"/>
    </row>
    <row r="60" spans="1:9" s="209" customFormat="1" ht="19.5" customHeight="1" thickBot="1" x14ac:dyDescent="0.3">
      <c r="A60" s="267" t="s">
        <v>211</v>
      </c>
      <c r="B60" s="267" t="s">
        <v>212</v>
      </c>
      <c r="C60" s="217" t="s">
        <v>18</v>
      </c>
      <c r="D60" s="222">
        <f>D62+D65</f>
        <v>0</v>
      </c>
      <c r="E60" s="222">
        <f>E62+E65+E63+E64</f>
        <v>2548.3000000000002</v>
      </c>
      <c r="F60" s="222">
        <f>F62+F65+F63+F64</f>
        <v>0</v>
      </c>
      <c r="G60" s="222">
        <f t="shared" ref="G60:H60" si="20">G62+G65+G63+G64</f>
        <v>0</v>
      </c>
      <c r="H60" s="222">
        <f t="shared" si="20"/>
        <v>0</v>
      </c>
      <c r="I60" s="223">
        <f t="shared" ref="I60" si="21">D60+E60+H60+F60+G60</f>
        <v>2548.3000000000002</v>
      </c>
    </row>
    <row r="61" spans="1:9" s="209" customFormat="1" ht="23.25" customHeight="1" x14ac:dyDescent="0.25">
      <c r="A61" s="268"/>
      <c r="B61" s="268"/>
      <c r="C61" s="210" t="s">
        <v>12</v>
      </c>
      <c r="D61" s="220"/>
      <c r="E61" s="220"/>
      <c r="F61" s="220"/>
      <c r="G61" s="220"/>
      <c r="H61" s="220"/>
      <c r="I61" s="221"/>
    </row>
    <row r="62" spans="1:9" s="209" customFormat="1" ht="22.5" customHeight="1" x14ac:dyDescent="0.25">
      <c r="A62" s="268"/>
      <c r="B62" s="268"/>
      <c r="C62" s="211" t="s">
        <v>59</v>
      </c>
      <c r="D62" s="208">
        <v>0</v>
      </c>
      <c r="E62" s="208">
        <f>'Прил 1'!I277</f>
        <v>1997.9</v>
      </c>
      <c r="F62" s="208">
        <f>'Прил 1'!J277</f>
        <v>0</v>
      </c>
      <c r="G62" s="208">
        <f>'Прил 1'!K277</f>
        <v>0</v>
      </c>
      <c r="H62" s="208">
        <f>'Прил 1'!L277</f>
        <v>0</v>
      </c>
      <c r="I62" s="218">
        <f t="shared" ref="I62:I65" si="22">D62+E62+H62+F62+G62</f>
        <v>1997.9</v>
      </c>
    </row>
    <row r="63" spans="1:9" s="209" customFormat="1" ht="22.5" customHeight="1" x14ac:dyDescent="0.25">
      <c r="A63" s="268"/>
      <c r="B63" s="268"/>
      <c r="C63" s="212" t="s">
        <v>214</v>
      </c>
      <c r="D63" s="213">
        <v>0</v>
      </c>
      <c r="E63" s="213">
        <f>'Прил 1'!I278</f>
        <v>178.4</v>
      </c>
      <c r="F63" s="213">
        <f>'Прил 1'!J278</f>
        <v>0</v>
      </c>
      <c r="G63" s="213">
        <f>'Прил 1'!K278</f>
        <v>0</v>
      </c>
      <c r="H63" s="213">
        <f>'Прил 1'!L278</f>
        <v>0</v>
      </c>
      <c r="I63" s="218">
        <f t="shared" si="22"/>
        <v>178.4</v>
      </c>
    </row>
    <row r="64" spans="1:9" s="209" customFormat="1" ht="22.5" customHeight="1" x14ac:dyDescent="0.25">
      <c r="A64" s="268"/>
      <c r="B64" s="268"/>
      <c r="C64" s="212" t="s">
        <v>216</v>
      </c>
      <c r="D64" s="213">
        <v>0</v>
      </c>
      <c r="E64" s="213">
        <f>'Прил 1'!I279</f>
        <v>76.400000000000006</v>
      </c>
      <c r="F64" s="213">
        <f>'Прил 1'!J279</f>
        <v>0</v>
      </c>
      <c r="G64" s="213">
        <f>'Прил 1'!K279</f>
        <v>0</v>
      </c>
      <c r="H64" s="213">
        <f>'Прил 1'!L279</f>
        <v>0</v>
      </c>
      <c r="I64" s="218">
        <f t="shared" si="22"/>
        <v>76.400000000000006</v>
      </c>
    </row>
    <row r="65" spans="1:9" s="209" customFormat="1" ht="15" customHeight="1" thickBot="1" x14ac:dyDescent="0.3">
      <c r="A65" s="269"/>
      <c r="B65" s="269"/>
      <c r="C65" s="214" t="s">
        <v>218</v>
      </c>
      <c r="D65" s="215">
        <v>0</v>
      </c>
      <c r="E65" s="215">
        <f>'Прил 1'!I280</f>
        <v>295.60000000000002</v>
      </c>
      <c r="F65" s="215">
        <f>'Прил 1'!J280</f>
        <v>0</v>
      </c>
      <c r="G65" s="215">
        <f>'Прил 1'!K280</f>
        <v>0</v>
      </c>
      <c r="H65" s="215">
        <f>'Прил 1'!L280</f>
        <v>0</v>
      </c>
      <c r="I65" s="219">
        <f t="shared" si="22"/>
        <v>295.60000000000002</v>
      </c>
    </row>
    <row r="66" spans="1:9" s="216" customFormat="1" x14ac:dyDescent="0.25"/>
  </sheetData>
  <mergeCells count="25">
    <mergeCell ref="C3:I3"/>
    <mergeCell ref="D2:I2"/>
    <mergeCell ref="A10:A16"/>
    <mergeCell ref="B10:B16"/>
    <mergeCell ref="C6:C9"/>
    <mergeCell ref="D6:I6"/>
    <mergeCell ref="D7:I7"/>
    <mergeCell ref="I8:I9"/>
    <mergeCell ref="B4:E4"/>
    <mergeCell ref="A60:A65"/>
    <mergeCell ref="B60:B65"/>
    <mergeCell ref="A53:A59"/>
    <mergeCell ref="B53:B59"/>
    <mergeCell ref="A6:A9"/>
    <mergeCell ref="B6:B9"/>
    <mergeCell ref="A46:A52"/>
    <mergeCell ref="B46:B52"/>
    <mergeCell ref="A39:A45"/>
    <mergeCell ref="B39:B45"/>
    <mergeCell ref="A32:A38"/>
    <mergeCell ref="B32:B38"/>
    <mergeCell ref="A18:A24"/>
    <mergeCell ref="B18:B24"/>
    <mergeCell ref="A25:A31"/>
    <mergeCell ref="B25:B31"/>
  </mergeCells>
  <pageMargins left="0.9055118110236221" right="0.51181102362204722" top="0.55118110236220474" bottom="0.55118110236220474" header="0.31496062992125984" footer="0.31496062992125984"/>
  <pageSetup paperSize="9" scale="83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2023-08-07T02:04:32Z</cp:lastPrinted>
  <dcterms:created xsi:type="dcterms:W3CDTF">2013-10-01T04:55:37Z</dcterms:created>
  <dcterms:modified xsi:type="dcterms:W3CDTF">2023-08-07T02:04:35Z</dcterms:modified>
</cp:coreProperties>
</file>